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Paloma\rede\"/>
    </mc:Choice>
  </mc:AlternateContent>
  <xr:revisionPtr revIDLastSave="0" documentId="8_{A9BECB92-797A-476A-A228-2996A58B939F}" xr6:coauthVersionLast="47" xr6:coauthVersionMax="47" xr10:uidLastSave="{00000000-0000-0000-0000-000000000000}"/>
  <bookViews>
    <workbookView xWindow="-108" yWindow="-108" windowWidth="23256" windowHeight="12456" tabRatio="924" activeTab="2" xr2:uid="{00000000-000D-0000-FFFF-FFFF00000000}"/>
  </bookViews>
  <sheets>
    <sheet name="1 cestantes X controle" sheetId="2" r:id="rId1"/>
    <sheet name="Plan3" sheetId="6" state="hidden" r:id="rId2"/>
    <sheet name="2 relatório" sheetId="1" r:id="rId3"/>
    <sheet name="3 Tabela Resumo" sheetId="3" r:id="rId4"/>
    <sheet name="4. Ponto de equilíbrio" sheetId="8" r:id="rId5"/>
    <sheet name="tutorial e verificação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2" i="1" l="1"/>
  <c r="T82" i="1"/>
  <c r="AM53" i="2"/>
  <c r="AF53" i="2"/>
  <c r="Y53" i="2"/>
  <c r="R53" i="2"/>
  <c r="K53" i="2"/>
  <c r="E54" i="1"/>
  <c r="AC41" i="1"/>
  <c r="W41" i="1"/>
  <c r="Q41" i="1"/>
  <c r="K41" i="1"/>
  <c r="E41" i="1"/>
  <c r="AC40" i="1"/>
  <c r="W40" i="1"/>
  <c r="Q40" i="1"/>
  <c r="K40" i="1"/>
  <c r="E40" i="1"/>
  <c r="N82" i="1"/>
  <c r="H82" i="1"/>
  <c r="B82" i="1"/>
  <c r="Z60" i="1" l="1"/>
  <c r="T60" i="1"/>
  <c r="N60" i="1"/>
  <c r="H60" i="1"/>
  <c r="Z46" i="1"/>
  <c r="T46" i="1"/>
  <c r="N46" i="1"/>
  <c r="H46" i="1"/>
  <c r="Z35" i="1"/>
  <c r="N35" i="1"/>
  <c r="H35" i="1"/>
  <c r="H31" i="8" l="1"/>
  <c r="H32" i="8" s="1"/>
  <c r="AM54" i="2"/>
  <c r="AF54" i="2"/>
  <c r="Y54" i="2"/>
  <c r="R54" i="2"/>
  <c r="K54" i="2"/>
  <c r="K42" i="1" l="1"/>
  <c r="K43" i="1"/>
  <c r="K44" i="1"/>
  <c r="K45" i="1"/>
  <c r="K39" i="1"/>
  <c r="H11" i="8" l="1"/>
  <c r="H17" i="8" s="1"/>
  <c r="C52" i="8" l="1"/>
  <c r="C53" i="8"/>
  <c r="C54" i="8"/>
  <c r="C48" i="8"/>
  <c r="C46" i="8"/>
  <c r="C47" i="8"/>
  <c r="C45" i="8"/>
  <c r="C44" i="8"/>
  <c r="C51" i="8"/>
  <c r="H18" i="8"/>
  <c r="C50" i="8"/>
  <c r="C49" i="8"/>
  <c r="B13" i="8"/>
  <c r="AC53" i="1" l="1"/>
  <c r="AC54" i="1"/>
  <c r="AC55" i="1"/>
  <c r="AC56" i="1"/>
  <c r="W53" i="1"/>
  <c r="W54" i="1"/>
  <c r="W55" i="1"/>
  <c r="W56" i="1"/>
  <c r="Q53" i="1"/>
  <c r="Q54" i="1"/>
  <c r="Q55" i="1"/>
  <c r="Q56" i="1"/>
  <c r="K53" i="1"/>
  <c r="K54" i="1"/>
  <c r="K55" i="1"/>
  <c r="K56" i="1"/>
  <c r="E53" i="1"/>
  <c r="E55" i="1"/>
  <c r="B58" i="2"/>
  <c r="AC59" i="1" l="1"/>
  <c r="AC58" i="1"/>
  <c r="AC57" i="1"/>
  <c r="AC52" i="1"/>
  <c r="W59" i="1"/>
  <c r="W58" i="1"/>
  <c r="W57" i="1"/>
  <c r="W52" i="1"/>
  <c r="Q59" i="1"/>
  <c r="Q58" i="1"/>
  <c r="Q57" i="1"/>
  <c r="Q52" i="1"/>
  <c r="K59" i="1"/>
  <c r="K58" i="1"/>
  <c r="K57" i="1"/>
  <c r="K52" i="1"/>
  <c r="B60" i="1"/>
  <c r="E59" i="1"/>
  <c r="E58" i="1"/>
  <c r="E57" i="1"/>
  <c r="E56" i="1"/>
  <c r="E52" i="1"/>
  <c r="K60" i="1" l="1"/>
  <c r="E60" i="1"/>
  <c r="W60" i="1"/>
  <c r="Q60" i="1"/>
  <c r="AC60" i="1"/>
  <c r="AC45" i="1"/>
  <c r="AC44" i="1"/>
  <c r="AC43" i="1"/>
  <c r="AC42" i="1"/>
  <c r="AC39" i="1"/>
  <c r="W42" i="1"/>
  <c r="W43" i="1"/>
  <c r="W44" i="1"/>
  <c r="W45" i="1"/>
  <c r="W39" i="1"/>
  <c r="Q42" i="1"/>
  <c r="Q43" i="1"/>
  <c r="Q44" i="1"/>
  <c r="Q45" i="1"/>
  <c r="Q39" i="1"/>
  <c r="AC46" i="1" l="1"/>
  <c r="Q46" i="1"/>
  <c r="E42" i="1" l="1"/>
  <c r="E43" i="1"/>
  <c r="E44" i="1"/>
  <c r="E45" i="1"/>
  <c r="E39" i="1"/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3" i="2"/>
  <c r="AO4" i="2"/>
  <c r="AO5" i="2"/>
  <c r="AO6" i="2"/>
  <c r="AO7" i="2"/>
  <c r="AO8" i="2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3" i="2"/>
  <c r="F50" i="2"/>
  <c r="D51" i="8" l="1"/>
  <c r="E51" i="8" s="1"/>
  <c r="D50" i="8"/>
  <c r="E50" i="8" s="1"/>
  <c r="D46" i="8"/>
  <c r="E46" i="8" s="1"/>
  <c r="D45" i="8"/>
  <c r="E45" i="8" s="1"/>
  <c r="D44" i="8"/>
  <c r="E44" i="8" s="1"/>
  <c r="H44" i="8" s="1"/>
  <c r="D53" i="8"/>
  <c r="E53" i="8" s="1"/>
  <c r="D52" i="8"/>
  <c r="E52" i="8" s="1"/>
  <c r="Z63" i="1"/>
  <c r="T63" i="1"/>
  <c r="N63" i="1"/>
  <c r="H63" i="1"/>
  <c r="B63" i="1"/>
  <c r="AR54" i="2"/>
  <c r="D47" i="8"/>
  <c r="D48" i="8"/>
  <c r="D49" i="8"/>
  <c r="D54" i="8"/>
  <c r="B14" i="8"/>
  <c r="B12" i="8"/>
  <c r="B11" i="8"/>
  <c r="E47" i="8" l="1"/>
  <c r="E48" i="8"/>
  <c r="H34" i="8"/>
  <c r="E49" i="8"/>
  <c r="E54" i="8"/>
  <c r="D55" i="8"/>
  <c r="U35" i="1"/>
  <c r="E55" i="8" l="1"/>
  <c r="B55" i="8"/>
  <c r="AQ43" i="2" l="1"/>
  <c r="AQ44" i="2"/>
  <c r="AQ45" i="2"/>
  <c r="AQ46" i="2"/>
  <c r="AQ47" i="2"/>
  <c r="AQ48" i="2"/>
  <c r="AS33" i="2"/>
  <c r="AQ33" i="2"/>
  <c r="AP33" i="2"/>
  <c r="K33" i="2"/>
  <c r="O33" i="2" s="1"/>
  <c r="R33" i="2" s="1"/>
  <c r="V33" i="2" s="1"/>
  <c r="Y33" i="2" s="1"/>
  <c r="AC33" i="2" s="1"/>
  <c r="AF33" i="2" s="1"/>
  <c r="AJ33" i="2" s="1"/>
  <c r="AM33" i="2" s="1"/>
  <c r="AS32" i="2"/>
  <c r="AQ32" i="2"/>
  <c r="AP32" i="2"/>
  <c r="K32" i="2"/>
  <c r="O32" i="2" s="1"/>
  <c r="R32" i="2" s="1"/>
  <c r="V32" i="2" s="1"/>
  <c r="Y32" i="2" s="1"/>
  <c r="AC32" i="2" s="1"/>
  <c r="AF32" i="2" s="1"/>
  <c r="AJ32" i="2" s="1"/>
  <c r="AM32" i="2" s="1"/>
  <c r="AS31" i="2"/>
  <c r="AQ31" i="2"/>
  <c r="AP31" i="2"/>
  <c r="K31" i="2"/>
  <c r="O31" i="2" s="1"/>
  <c r="R31" i="2" s="1"/>
  <c r="V31" i="2" s="1"/>
  <c r="Y31" i="2" s="1"/>
  <c r="AC31" i="2" s="1"/>
  <c r="AF31" i="2" s="1"/>
  <c r="AJ31" i="2" s="1"/>
  <c r="AM31" i="2" s="1"/>
  <c r="AS30" i="2"/>
  <c r="AQ30" i="2"/>
  <c r="AP30" i="2"/>
  <c r="K30" i="2"/>
  <c r="O30" i="2" s="1"/>
  <c r="R30" i="2" s="1"/>
  <c r="V30" i="2" s="1"/>
  <c r="Y30" i="2" s="1"/>
  <c r="AC30" i="2" s="1"/>
  <c r="AF30" i="2" s="1"/>
  <c r="AJ30" i="2" s="1"/>
  <c r="AM30" i="2" s="1"/>
  <c r="AS20" i="2"/>
  <c r="AQ20" i="2"/>
  <c r="AP20" i="2"/>
  <c r="K20" i="2"/>
  <c r="O20" i="2" s="1"/>
  <c r="R20" i="2" s="1"/>
  <c r="V20" i="2" s="1"/>
  <c r="Y20" i="2" s="1"/>
  <c r="AC20" i="2" s="1"/>
  <c r="AF20" i="2" s="1"/>
  <c r="AJ20" i="2" s="1"/>
  <c r="AM20" i="2" s="1"/>
  <c r="AS19" i="2"/>
  <c r="AQ19" i="2"/>
  <c r="AP19" i="2"/>
  <c r="K19" i="2"/>
  <c r="O19" i="2" s="1"/>
  <c r="R19" i="2" s="1"/>
  <c r="V19" i="2" s="1"/>
  <c r="Y19" i="2" s="1"/>
  <c r="AC19" i="2" s="1"/>
  <c r="AF19" i="2" s="1"/>
  <c r="AJ19" i="2" s="1"/>
  <c r="AM19" i="2" s="1"/>
  <c r="AS18" i="2"/>
  <c r="AQ18" i="2"/>
  <c r="AP18" i="2"/>
  <c r="K18" i="2"/>
  <c r="O18" i="2" s="1"/>
  <c r="R18" i="2" s="1"/>
  <c r="V18" i="2" s="1"/>
  <c r="Y18" i="2" s="1"/>
  <c r="AC18" i="2" s="1"/>
  <c r="AF18" i="2" s="1"/>
  <c r="AJ18" i="2" s="1"/>
  <c r="AM18" i="2" s="1"/>
  <c r="AS26" i="2"/>
  <c r="AQ26" i="2"/>
  <c r="AP26" i="2"/>
  <c r="K26" i="2"/>
  <c r="O26" i="2" s="1"/>
  <c r="R26" i="2" s="1"/>
  <c r="V26" i="2" s="1"/>
  <c r="Y26" i="2" s="1"/>
  <c r="AC26" i="2" s="1"/>
  <c r="AF26" i="2" s="1"/>
  <c r="AJ26" i="2" s="1"/>
  <c r="AM26" i="2" s="1"/>
  <c r="AS25" i="2"/>
  <c r="AQ25" i="2"/>
  <c r="AP25" i="2"/>
  <c r="K25" i="2"/>
  <c r="O25" i="2" s="1"/>
  <c r="R25" i="2" s="1"/>
  <c r="V25" i="2" s="1"/>
  <c r="Y25" i="2" s="1"/>
  <c r="AC25" i="2" s="1"/>
  <c r="AF25" i="2" s="1"/>
  <c r="AJ25" i="2" s="1"/>
  <c r="AM25" i="2" s="1"/>
  <c r="AS24" i="2"/>
  <c r="AQ24" i="2"/>
  <c r="AP24" i="2"/>
  <c r="K24" i="2"/>
  <c r="O24" i="2" s="1"/>
  <c r="R24" i="2" s="1"/>
  <c r="V24" i="2" s="1"/>
  <c r="Y24" i="2" s="1"/>
  <c r="AC24" i="2" s="1"/>
  <c r="AF24" i="2" s="1"/>
  <c r="AJ24" i="2" s="1"/>
  <c r="AM24" i="2" s="1"/>
  <c r="AS23" i="2"/>
  <c r="AQ23" i="2"/>
  <c r="AP23" i="2"/>
  <c r="K23" i="2"/>
  <c r="O23" i="2" s="1"/>
  <c r="R23" i="2" s="1"/>
  <c r="V23" i="2" s="1"/>
  <c r="Y23" i="2" s="1"/>
  <c r="AC23" i="2" s="1"/>
  <c r="AF23" i="2" s="1"/>
  <c r="AJ23" i="2" s="1"/>
  <c r="AM23" i="2" s="1"/>
  <c r="AS22" i="2"/>
  <c r="AQ22" i="2"/>
  <c r="AP22" i="2"/>
  <c r="K22" i="2"/>
  <c r="O22" i="2" s="1"/>
  <c r="R22" i="2" s="1"/>
  <c r="V22" i="2" s="1"/>
  <c r="Y22" i="2" s="1"/>
  <c r="AC22" i="2" s="1"/>
  <c r="AF22" i="2" s="1"/>
  <c r="AJ22" i="2" s="1"/>
  <c r="AM22" i="2" s="1"/>
  <c r="AS21" i="2"/>
  <c r="AQ21" i="2"/>
  <c r="AP21" i="2"/>
  <c r="K21" i="2"/>
  <c r="O21" i="2" s="1"/>
  <c r="R21" i="2" s="1"/>
  <c r="V21" i="2" s="1"/>
  <c r="Y21" i="2" s="1"/>
  <c r="AC21" i="2" s="1"/>
  <c r="AF21" i="2" s="1"/>
  <c r="AJ21" i="2" s="1"/>
  <c r="AM21" i="2" s="1"/>
  <c r="AS17" i="2"/>
  <c r="AQ17" i="2"/>
  <c r="AP17" i="2"/>
  <c r="K17" i="2"/>
  <c r="O17" i="2" s="1"/>
  <c r="R17" i="2" s="1"/>
  <c r="V17" i="2" s="1"/>
  <c r="Y17" i="2" s="1"/>
  <c r="AC17" i="2" s="1"/>
  <c r="AF17" i="2" s="1"/>
  <c r="AJ17" i="2" s="1"/>
  <c r="AM17" i="2" s="1"/>
  <c r="AS16" i="2"/>
  <c r="AQ16" i="2"/>
  <c r="AP16" i="2"/>
  <c r="K16" i="2"/>
  <c r="O16" i="2" s="1"/>
  <c r="R16" i="2" s="1"/>
  <c r="V16" i="2" s="1"/>
  <c r="Y16" i="2" s="1"/>
  <c r="AC16" i="2" s="1"/>
  <c r="AF16" i="2" s="1"/>
  <c r="AJ16" i="2" s="1"/>
  <c r="AM16" i="2" s="1"/>
  <c r="C55" i="8" l="1"/>
  <c r="AR33" i="2"/>
  <c r="AR20" i="2"/>
  <c r="AR30" i="2"/>
  <c r="AR32" i="2"/>
  <c r="AR31" i="2"/>
  <c r="AR21" i="2"/>
  <c r="AR19" i="2"/>
  <c r="AR26" i="2"/>
  <c r="AR18" i="2"/>
  <c r="AR17" i="2"/>
  <c r="AR25" i="2"/>
  <c r="AR24" i="2"/>
  <c r="AR16" i="2"/>
  <c r="AR23" i="2"/>
  <c r="AR22" i="2"/>
  <c r="B17" i="8" l="1"/>
  <c r="B16" i="8"/>
  <c r="B15" i="8"/>
  <c r="B18" i="8" l="1"/>
  <c r="AS39" i="2"/>
  <c r="AQ39" i="2"/>
  <c r="AP39" i="2"/>
  <c r="AS38" i="2"/>
  <c r="AQ38" i="2"/>
  <c r="AP38" i="2"/>
  <c r="K38" i="2"/>
  <c r="O38" i="2" s="1"/>
  <c r="R38" i="2" s="1"/>
  <c r="V38" i="2" s="1"/>
  <c r="Y38" i="2" s="1"/>
  <c r="AS37" i="2"/>
  <c r="AQ37" i="2"/>
  <c r="AP37" i="2"/>
  <c r="K37" i="2"/>
  <c r="O37" i="2" s="1"/>
  <c r="R37" i="2" s="1"/>
  <c r="V37" i="2" s="1"/>
  <c r="Y37" i="2" s="1"/>
  <c r="AC37" i="2" s="1"/>
  <c r="AF37" i="2" s="1"/>
  <c r="AJ37" i="2" s="1"/>
  <c r="AM37" i="2" s="1"/>
  <c r="AS36" i="2"/>
  <c r="AQ36" i="2"/>
  <c r="AP36" i="2"/>
  <c r="K36" i="2"/>
  <c r="O36" i="2" s="1"/>
  <c r="R36" i="2" s="1"/>
  <c r="V36" i="2" s="1"/>
  <c r="Y36" i="2" s="1"/>
  <c r="AC36" i="2" s="1"/>
  <c r="AF36" i="2" s="1"/>
  <c r="AJ36" i="2" s="1"/>
  <c r="AM36" i="2" s="1"/>
  <c r="AS35" i="2"/>
  <c r="AQ35" i="2"/>
  <c r="AP35" i="2"/>
  <c r="K35" i="2"/>
  <c r="O35" i="2" s="1"/>
  <c r="R35" i="2" s="1"/>
  <c r="V35" i="2" s="1"/>
  <c r="Y35" i="2" s="1"/>
  <c r="AC35" i="2" s="1"/>
  <c r="AF35" i="2" s="1"/>
  <c r="AJ35" i="2" s="1"/>
  <c r="AM35" i="2" s="1"/>
  <c r="AS34" i="2"/>
  <c r="AQ34" i="2"/>
  <c r="AP34" i="2"/>
  <c r="K34" i="2"/>
  <c r="O34" i="2" s="1"/>
  <c r="R34" i="2" s="1"/>
  <c r="V34" i="2" s="1"/>
  <c r="Y34" i="2" s="1"/>
  <c r="AC34" i="2" s="1"/>
  <c r="AF34" i="2" s="1"/>
  <c r="AJ34" i="2" s="1"/>
  <c r="AM34" i="2" s="1"/>
  <c r="AS29" i="2"/>
  <c r="AQ29" i="2"/>
  <c r="AP29" i="2"/>
  <c r="K29" i="2"/>
  <c r="O29" i="2" s="1"/>
  <c r="R29" i="2" s="1"/>
  <c r="V29" i="2" s="1"/>
  <c r="Y29" i="2" s="1"/>
  <c r="AC29" i="2" s="1"/>
  <c r="AF29" i="2" s="1"/>
  <c r="AJ29" i="2" s="1"/>
  <c r="AM29" i="2" s="1"/>
  <c r="AM55" i="2"/>
  <c r="Z64" i="1" s="1"/>
  <c r="AF55" i="2"/>
  <c r="T64" i="1" s="1"/>
  <c r="Y55" i="2"/>
  <c r="N64" i="1" s="1"/>
  <c r="R55" i="2"/>
  <c r="H64" i="1" s="1"/>
  <c r="K55" i="2"/>
  <c r="B64" i="1" s="1"/>
  <c r="B65" i="1"/>
  <c r="K39" i="2" l="1"/>
  <c r="O39" i="2" s="1"/>
  <c r="R39" i="2" s="1"/>
  <c r="V39" i="2" s="1"/>
  <c r="Y39" i="2" s="1"/>
  <c r="AC39" i="2" s="1"/>
  <c r="AF39" i="2" s="1"/>
  <c r="AJ39" i="2" s="1"/>
  <c r="AM39" i="2" s="1"/>
  <c r="AM56" i="2"/>
  <c r="AR37" i="2"/>
  <c r="AR29" i="2"/>
  <c r="AF56" i="2"/>
  <c r="AR39" i="2"/>
  <c r="AR36" i="2"/>
  <c r="AR38" i="2"/>
  <c r="R56" i="2"/>
  <c r="Y56" i="2"/>
  <c r="AR34" i="2"/>
  <c r="AC38" i="2"/>
  <c r="AF38" i="2" s="1"/>
  <c r="AJ38" i="2" s="1"/>
  <c r="AM38" i="2" s="1"/>
  <c r="K56" i="2"/>
  <c r="AR35" i="2"/>
  <c r="K5" i="2"/>
  <c r="K6" i="2"/>
  <c r="O6" i="2" s="1"/>
  <c r="R6" i="2" s="1"/>
  <c r="K7" i="2"/>
  <c r="O7" i="2" s="1"/>
  <c r="R7" i="2" s="1"/>
  <c r="K8" i="2"/>
  <c r="O8" i="2" s="1"/>
  <c r="R8" i="2" s="1"/>
  <c r="K9" i="2"/>
  <c r="O9" i="2" s="1"/>
  <c r="R9" i="2" s="1"/>
  <c r="K10" i="2"/>
  <c r="O10" i="2" s="1"/>
  <c r="R10" i="2" s="1"/>
  <c r="K11" i="2"/>
  <c r="O11" i="2" s="1"/>
  <c r="R11" i="2" s="1"/>
  <c r="K12" i="2"/>
  <c r="O12" i="2" s="1"/>
  <c r="R12" i="2" s="1"/>
  <c r="K13" i="2"/>
  <c r="O13" i="2" s="1"/>
  <c r="R13" i="2" s="1"/>
  <c r="K14" i="2"/>
  <c r="O14" i="2" s="1"/>
  <c r="R14" i="2" s="1"/>
  <c r="K15" i="2"/>
  <c r="O15" i="2" s="1"/>
  <c r="R15" i="2" s="1"/>
  <c r="K27" i="2"/>
  <c r="O27" i="2" s="1"/>
  <c r="R27" i="2" s="1"/>
  <c r="K28" i="2"/>
  <c r="O28" i="2" s="1"/>
  <c r="R28" i="2" s="1"/>
  <c r="K40" i="2"/>
  <c r="O40" i="2" s="1"/>
  <c r="R40" i="2" s="1"/>
  <c r="K41" i="2"/>
  <c r="O41" i="2" s="1"/>
  <c r="R41" i="2" s="1"/>
  <c r="K42" i="2"/>
  <c r="O42" i="2" s="1"/>
  <c r="R42" i="2" s="1"/>
  <c r="K43" i="2"/>
  <c r="O43" i="2" s="1"/>
  <c r="R43" i="2" s="1"/>
  <c r="K44" i="2"/>
  <c r="O44" i="2" s="1"/>
  <c r="R44" i="2" s="1"/>
  <c r="K45" i="2"/>
  <c r="O45" i="2" s="1"/>
  <c r="R45" i="2" s="1"/>
  <c r="K46" i="2"/>
  <c r="O46" i="2" s="1"/>
  <c r="R46" i="2" s="1"/>
  <c r="K47" i="2"/>
  <c r="O47" i="2" s="1"/>
  <c r="R47" i="2" s="1"/>
  <c r="K48" i="2"/>
  <c r="O48" i="2" s="1"/>
  <c r="R48" i="2" s="1"/>
  <c r="K49" i="2"/>
  <c r="O49" i="2" s="1"/>
  <c r="R49" i="2" s="1"/>
  <c r="I50" i="2"/>
  <c r="M50" i="2"/>
  <c r="N50" i="2"/>
  <c r="P50" i="2"/>
  <c r="O5" i="2" l="1"/>
  <c r="R5" i="2" l="1"/>
  <c r="AS4" i="2"/>
  <c r="AS5" i="2"/>
  <c r="AS6" i="2"/>
  <c r="AS7" i="2"/>
  <c r="AS8" i="2"/>
  <c r="AS9" i="2"/>
  <c r="AS10" i="2"/>
  <c r="AS11" i="2"/>
  <c r="AS12" i="2"/>
  <c r="AS13" i="2"/>
  <c r="AS14" i="2"/>
  <c r="AS15" i="2"/>
  <c r="AS27" i="2"/>
  <c r="AS28" i="2"/>
  <c r="AS40" i="2"/>
  <c r="AS41" i="2"/>
  <c r="AS42" i="2"/>
  <c r="AS43" i="2"/>
  <c r="AS44" i="2"/>
  <c r="AS45" i="2"/>
  <c r="AS46" i="2"/>
  <c r="AS47" i="2"/>
  <c r="AS48" i="2"/>
  <c r="AS49" i="2"/>
  <c r="AS3" i="2"/>
  <c r="AS50" i="2" l="1"/>
  <c r="AB140" i="1"/>
  <c r="V140" i="1"/>
  <c r="P140" i="1"/>
  <c r="J140" i="1"/>
  <c r="D140" i="1"/>
  <c r="AR55" i="2" l="1"/>
  <c r="AC15" i="1"/>
  <c r="W15" i="1"/>
  <c r="Q15" i="1"/>
  <c r="K15" i="1"/>
  <c r="E15" i="1"/>
  <c r="AC34" i="1"/>
  <c r="AC33" i="1"/>
  <c r="AC32" i="1"/>
  <c r="AC31" i="1"/>
  <c r="W34" i="1"/>
  <c r="W33" i="1"/>
  <c r="W32" i="1"/>
  <c r="W31" i="1"/>
  <c r="Q34" i="1"/>
  <c r="Q33" i="1"/>
  <c r="Q32" i="1"/>
  <c r="Q31" i="1"/>
  <c r="K34" i="1"/>
  <c r="K33" i="1"/>
  <c r="K32" i="1"/>
  <c r="K31" i="1"/>
  <c r="K35" i="1" s="1"/>
  <c r="E32" i="1"/>
  <c r="E33" i="1"/>
  <c r="E34" i="1"/>
  <c r="E31" i="1"/>
  <c r="AP4" i="2" l="1"/>
  <c r="AP5" i="2"/>
  <c r="AP6" i="2"/>
  <c r="AP7" i="2"/>
  <c r="AP8" i="2"/>
  <c r="AP9" i="2"/>
  <c r="AP10" i="2"/>
  <c r="AP11" i="2"/>
  <c r="AP12" i="2"/>
  <c r="AP13" i="2"/>
  <c r="AP14" i="2"/>
  <c r="AP15" i="2"/>
  <c r="AP27" i="2"/>
  <c r="AP28" i="2"/>
  <c r="AP40" i="2"/>
  <c r="AP41" i="2"/>
  <c r="AP42" i="2"/>
  <c r="AP43" i="2"/>
  <c r="AP44" i="2"/>
  <c r="AP45" i="2"/>
  <c r="AP46" i="2"/>
  <c r="AP47" i="2"/>
  <c r="AP48" i="2"/>
  <c r="AP49" i="2"/>
  <c r="AP3" i="2"/>
  <c r="AR53" i="2" l="1"/>
  <c r="AB123" i="1" l="1"/>
  <c r="V123" i="1"/>
  <c r="P123" i="1"/>
  <c r="J123" i="1"/>
  <c r="D123" i="1"/>
  <c r="AQ49" i="2" l="1"/>
  <c r="V49" i="2"/>
  <c r="Y49" i="2" s="1"/>
  <c r="AC49" i="2" s="1"/>
  <c r="AF49" i="2" s="1"/>
  <c r="AJ49" i="2" s="1"/>
  <c r="AM49" i="2" s="1"/>
  <c r="V48" i="2"/>
  <c r="Y48" i="2" s="1"/>
  <c r="AC48" i="2" s="1"/>
  <c r="AF48" i="2" s="1"/>
  <c r="AJ48" i="2" s="1"/>
  <c r="AM48" i="2" s="1"/>
  <c r="V47" i="2"/>
  <c r="Y47" i="2" s="1"/>
  <c r="AC47" i="2" s="1"/>
  <c r="AF47" i="2" s="1"/>
  <c r="AJ47" i="2" s="1"/>
  <c r="AM47" i="2" s="1"/>
  <c r="AR46" i="2"/>
  <c r="AQ28" i="2"/>
  <c r="V28" i="2"/>
  <c r="Y28" i="2" s="1"/>
  <c r="AC28" i="2" s="1"/>
  <c r="AF28" i="2" s="1"/>
  <c r="AJ28" i="2" s="1"/>
  <c r="AM28" i="2" s="1"/>
  <c r="AQ27" i="2"/>
  <c r="V27" i="2"/>
  <c r="Y27" i="2" s="1"/>
  <c r="AC27" i="2" s="1"/>
  <c r="AF27" i="2" s="1"/>
  <c r="AJ27" i="2" s="1"/>
  <c r="AM27" i="2" s="1"/>
  <c r="AQ15" i="2"/>
  <c r="V15" i="2"/>
  <c r="Y15" i="2" s="1"/>
  <c r="AC15" i="2" s="1"/>
  <c r="AF15" i="2" s="1"/>
  <c r="AJ15" i="2" s="1"/>
  <c r="AM15" i="2" s="1"/>
  <c r="AQ14" i="2"/>
  <c r="V14" i="2"/>
  <c r="Y14" i="2" s="1"/>
  <c r="AC14" i="2" s="1"/>
  <c r="AF14" i="2" s="1"/>
  <c r="AJ14" i="2" s="1"/>
  <c r="AM14" i="2" s="1"/>
  <c r="AQ13" i="2"/>
  <c r="V13" i="2"/>
  <c r="Y13" i="2" s="1"/>
  <c r="AC13" i="2" s="1"/>
  <c r="AF13" i="2" s="1"/>
  <c r="AJ13" i="2" s="1"/>
  <c r="AM13" i="2" s="1"/>
  <c r="AQ12" i="2"/>
  <c r="V12" i="2"/>
  <c r="Y12" i="2" s="1"/>
  <c r="AC12" i="2" s="1"/>
  <c r="AF12" i="2" s="1"/>
  <c r="AJ12" i="2" s="1"/>
  <c r="AM12" i="2" s="1"/>
  <c r="AQ11" i="2"/>
  <c r="V11" i="2"/>
  <c r="Y11" i="2" s="1"/>
  <c r="AC11" i="2" s="1"/>
  <c r="AF11" i="2" s="1"/>
  <c r="AJ11" i="2" s="1"/>
  <c r="AM11" i="2" s="1"/>
  <c r="B7" i="1"/>
  <c r="V44" i="2"/>
  <c r="Y44" i="2" s="1"/>
  <c r="AC44" i="2" s="1"/>
  <c r="AF44" i="2" s="1"/>
  <c r="AJ44" i="2" s="1"/>
  <c r="AM44" i="2" s="1"/>
  <c r="V43" i="2"/>
  <c r="Y43" i="2" s="1"/>
  <c r="AC43" i="2" s="1"/>
  <c r="AF43" i="2" s="1"/>
  <c r="AJ43" i="2" s="1"/>
  <c r="AM43" i="2" s="1"/>
  <c r="AQ42" i="2"/>
  <c r="V42" i="2"/>
  <c r="Y42" i="2" s="1"/>
  <c r="AC42" i="2" s="1"/>
  <c r="AF42" i="2" s="1"/>
  <c r="AJ42" i="2" s="1"/>
  <c r="AM42" i="2" s="1"/>
  <c r="AQ41" i="2"/>
  <c r="V41" i="2"/>
  <c r="Y41" i="2" s="1"/>
  <c r="AC41" i="2" s="1"/>
  <c r="AF41" i="2" s="1"/>
  <c r="AJ41" i="2" s="1"/>
  <c r="AM41" i="2" s="1"/>
  <c r="AQ40" i="2"/>
  <c r="V40" i="2"/>
  <c r="Y40" i="2" s="1"/>
  <c r="AQ10" i="2"/>
  <c r="V10" i="2"/>
  <c r="Y10" i="2" s="1"/>
  <c r="AC10" i="2" s="1"/>
  <c r="AF10" i="2" s="1"/>
  <c r="AJ10" i="2" s="1"/>
  <c r="AM10" i="2" s="1"/>
  <c r="AQ9" i="2"/>
  <c r="V9" i="2"/>
  <c r="Y9" i="2" s="1"/>
  <c r="AC9" i="2" s="1"/>
  <c r="AF9" i="2" s="1"/>
  <c r="AJ9" i="2" s="1"/>
  <c r="AM9" i="2" s="1"/>
  <c r="AQ8" i="2"/>
  <c r="V8" i="2"/>
  <c r="Y8" i="2" s="1"/>
  <c r="AC8" i="2" s="1"/>
  <c r="AF8" i="2" s="1"/>
  <c r="AJ8" i="2" s="1"/>
  <c r="AM8" i="2" s="1"/>
  <c r="AR49" i="2" l="1"/>
  <c r="AC40" i="2"/>
  <c r="AF40" i="2" s="1"/>
  <c r="AJ40" i="2" s="1"/>
  <c r="AM40" i="2" s="1"/>
  <c r="AR14" i="2"/>
  <c r="AR12" i="2"/>
  <c r="AR11" i="2"/>
  <c r="AR27" i="2"/>
  <c r="AR47" i="2"/>
  <c r="AR13" i="2"/>
  <c r="AR15" i="2"/>
  <c r="AR28" i="2"/>
  <c r="AR48" i="2"/>
  <c r="V46" i="2"/>
  <c r="Y46" i="2" s="1"/>
  <c r="AC46" i="2" s="1"/>
  <c r="AF46" i="2" s="1"/>
  <c r="AJ46" i="2" s="1"/>
  <c r="AM46" i="2" s="1"/>
  <c r="AR42" i="2"/>
  <c r="AR44" i="2"/>
  <c r="AR9" i="2"/>
  <c r="AR40" i="2"/>
  <c r="AR8" i="2"/>
  <c r="AR41" i="2"/>
  <c r="AR10" i="2"/>
  <c r="AR43" i="2"/>
  <c r="B6" i="3" l="1"/>
  <c r="K4" i="2"/>
  <c r="O4" i="2" s="1"/>
  <c r="R4" i="2" s="1"/>
  <c r="V4" i="2" s="1"/>
  <c r="Y4" i="2" s="1"/>
  <c r="AC4" i="2" s="1"/>
  <c r="AF4" i="2" s="1"/>
  <c r="AJ4" i="2" s="1"/>
  <c r="AM4" i="2" s="1"/>
  <c r="V5" i="2"/>
  <c r="Y5" i="2" s="1"/>
  <c r="AC5" i="2" s="1"/>
  <c r="AF5" i="2" s="1"/>
  <c r="AJ5" i="2" s="1"/>
  <c r="AM5" i="2" s="1"/>
  <c r="V6" i="2"/>
  <c r="Y6" i="2" s="1"/>
  <c r="AC6" i="2" s="1"/>
  <c r="AF6" i="2" s="1"/>
  <c r="AJ6" i="2" s="1"/>
  <c r="AM6" i="2" s="1"/>
  <c r="V7" i="2"/>
  <c r="Y7" i="2" s="1"/>
  <c r="AC7" i="2" s="1"/>
  <c r="AF7" i="2" s="1"/>
  <c r="AJ7" i="2" s="1"/>
  <c r="AM7" i="2" s="1"/>
  <c r="K3" i="2" l="1"/>
  <c r="K50" i="2" s="1"/>
  <c r="H50" i="2"/>
  <c r="V45" i="2"/>
  <c r="Y45" i="2" s="1"/>
  <c r="AC45" i="2" s="1"/>
  <c r="AF45" i="2" s="1"/>
  <c r="AJ45" i="2" s="1"/>
  <c r="AM45" i="2" s="1"/>
  <c r="C50" i="2"/>
  <c r="Z27" i="1"/>
  <c r="F16" i="3" s="1"/>
  <c r="T27" i="1"/>
  <c r="E16" i="3" s="1"/>
  <c r="N27" i="1"/>
  <c r="D16" i="3" s="1"/>
  <c r="H27" i="1"/>
  <c r="B27" i="1"/>
  <c r="E50" i="2"/>
  <c r="B6" i="1" s="1"/>
  <c r="F8" i="3"/>
  <c r="T35" i="1"/>
  <c r="E8" i="3"/>
  <c r="D8" i="3"/>
  <c r="C8" i="3"/>
  <c r="AQ4" i="2"/>
  <c r="AQ5" i="2"/>
  <c r="AQ6" i="2"/>
  <c r="AQ7" i="2"/>
  <c r="AQ3" i="2"/>
  <c r="AI50" i="2"/>
  <c r="Z8" i="1" s="1"/>
  <c r="AH50" i="2"/>
  <c r="Z7" i="1" s="1"/>
  <c r="F6" i="3" s="1"/>
  <c r="AB50" i="2"/>
  <c r="E9" i="3" s="1"/>
  <c r="AA50" i="2"/>
  <c r="U50" i="2"/>
  <c r="N8" i="1" s="1"/>
  <c r="T50" i="2"/>
  <c r="H8" i="1"/>
  <c r="H7" i="1"/>
  <c r="C6" i="3" s="1"/>
  <c r="C16" i="3" l="1"/>
  <c r="B16" i="3"/>
  <c r="O3" i="2"/>
  <c r="AR3" i="2"/>
  <c r="AR4" i="2"/>
  <c r="C9" i="3"/>
  <c r="AR6" i="2"/>
  <c r="AR45" i="2"/>
  <c r="T7" i="1"/>
  <c r="E6" i="3" s="1"/>
  <c r="AR7" i="2"/>
  <c r="T8" i="1"/>
  <c r="D9" i="3"/>
  <c r="N7" i="1"/>
  <c r="D6" i="3" s="1"/>
  <c r="F9" i="3"/>
  <c r="B5" i="3"/>
  <c r="G8" i="3"/>
  <c r="C17" i="3"/>
  <c r="D15" i="3"/>
  <c r="Q35" i="1"/>
  <c r="D17" i="3" s="1"/>
  <c r="W46" i="1"/>
  <c r="W35" i="1"/>
  <c r="E17" i="3" s="1"/>
  <c r="K46" i="1"/>
  <c r="AC35" i="1"/>
  <c r="F17" i="3" s="1"/>
  <c r="F15" i="3"/>
  <c r="AO50" i="2"/>
  <c r="B21" i="8" s="1"/>
  <c r="H37" i="8" s="1"/>
  <c r="AQ50" i="2"/>
  <c r="AR56" i="2" s="1"/>
  <c r="G50" i="2"/>
  <c r="B10" i="1"/>
  <c r="D50" i="2"/>
  <c r="B5" i="1" s="1"/>
  <c r="B8" i="3"/>
  <c r="B35" i="1"/>
  <c r="B46" i="1"/>
  <c r="G16" i="3" l="1"/>
  <c r="H49" i="1"/>
  <c r="H66" i="1" s="1"/>
  <c r="R3" i="2"/>
  <c r="O50" i="2"/>
  <c r="H9" i="1" s="1"/>
  <c r="C15" i="3"/>
  <c r="G5" i="3"/>
  <c r="B8" i="1"/>
  <c r="B9" i="3"/>
  <c r="G9" i="3" s="1"/>
  <c r="T49" i="1"/>
  <c r="T66" i="1" s="1"/>
  <c r="E15" i="3"/>
  <c r="Z49" i="1"/>
  <c r="Z66" i="1" s="1"/>
  <c r="N49" i="1"/>
  <c r="N66" i="1" s="1"/>
  <c r="E46" i="1"/>
  <c r="B15" i="3" s="1"/>
  <c r="E35" i="1"/>
  <c r="H39" i="8" l="1"/>
  <c r="H43" i="8"/>
  <c r="B30" i="8"/>
  <c r="B17" i="3"/>
  <c r="G17" i="3" s="1"/>
  <c r="B49" i="1"/>
  <c r="V3" i="2"/>
  <c r="Y3" i="2" s="1"/>
  <c r="AC3" i="2" s="1"/>
  <c r="AF3" i="2" s="1"/>
  <c r="AJ3" i="2" s="1"/>
  <c r="AM3" i="2" s="1"/>
  <c r="R50" i="2"/>
  <c r="H10" i="1"/>
  <c r="G15" i="3"/>
  <c r="B66" i="1" l="1"/>
  <c r="W50" i="2"/>
  <c r="N10" i="1" s="1"/>
  <c r="B68" i="1" l="1"/>
  <c r="B84" i="1" s="1"/>
  <c r="B7" i="3" l="1"/>
  <c r="H4" i="1"/>
  <c r="AD50" i="2"/>
  <c r="T10" i="1" s="1"/>
  <c r="H65" i="1" l="1"/>
  <c r="H68" i="1" s="1"/>
  <c r="H84" i="1" s="1"/>
  <c r="N4" i="1" l="1"/>
  <c r="N65" i="1" s="1"/>
  <c r="N68" i="1" s="1"/>
  <c r="N84" i="1" s="1"/>
  <c r="C7" i="3"/>
  <c r="AK50" i="2"/>
  <c r="Z10" i="1" s="1"/>
  <c r="D7" i="3" l="1"/>
  <c r="T4" i="1"/>
  <c r="T65" i="1" s="1"/>
  <c r="AP50" i="2"/>
  <c r="T68" i="1" l="1"/>
  <c r="T84" i="1" s="1"/>
  <c r="G6" i="3"/>
  <c r="AR5" i="2"/>
  <c r="AR50" i="2" s="1"/>
  <c r="AR58" i="2" s="1"/>
  <c r="B9" i="1"/>
  <c r="H50" i="8" l="1"/>
  <c r="H48" i="8"/>
  <c r="Z4" i="1"/>
  <c r="Z65" i="1" s="1"/>
  <c r="E7" i="3"/>
  <c r="H5" i="1"/>
  <c r="B11" i="1"/>
  <c r="B10" i="3" s="1"/>
  <c r="Z68" i="1" l="1"/>
  <c r="N5" i="1"/>
  <c r="H11" i="1"/>
  <c r="C10" i="3" s="1"/>
  <c r="V50" i="2"/>
  <c r="N9" i="1" s="1"/>
  <c r="Z84" i="1" l="1"/>
  <c r="F7" i="3" s="1"/>
  <c r="Y50" i="2"/>
  <c r="T5" i="1" l="1"/>
  <c r="N11" i="1"/>
  <c r="D10" i="3" s="1"/>
  <c r="AC50" i="2"/>
  <c r="T9" i="1" s="1"/>
  <c r="AF50" i="2" l="1"/>
  <c r="T11" i="1" l="1"/>
  <c r="E10" i="3" s="1"/>
  <c r="Z5" i="1"/>
  <c r="AM50" i="2"/>
  <c r="Z11" i="1" s="1"/>
  <c r="F10" i="3" s="1"/>
  <c r="AJ50" i="2"/>
  <c r="Z9" i="1" s="1"/>
  <c r="H45" i="8" l="1"/>
  <c r="H47" i="8" s="1"/>
  <c r="H49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Paloma Medina</author>
  </authors>
  <commentList>
    <comment ref="G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Doações que não sejam do Campo e Cidade se dando as Mãos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N2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Doações que não sejam do Campo e Cidade se dando as Mãos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U2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Doações que não sejam do Campo e Cidade se dando as Mãos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B2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Doações que não sejam do Campo e Cidade se dando as Mãos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I2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Doações que não sejam do Campo e Cidade se dando as Mãos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Paloma Medina</author>
  </authors>
  <commentList>
    <comment ref="C2" authorId="0" shapeId="0" xr:uid="{00000000-0006-0000-0400-000001000000}">
      <text>
        <r>
          <rPr>
            <b/>
            <sz val="9"/>
            <color indexed="81"/>
            <rFont val="Segoe UI"/>
            <family val="2"/>
          </rPr>
          <t>escolha o tipo de núcleo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<sst xmlns="http://schemas.openxmlformats.org/spreadsheetml/2006/main" count="681" uniqueCount="303">
  <si>
    <t>Total a pagar</t>
  </si>
  <si>
    <t>Total pago</t>
  </si>
  <si>
    <t>Débitos/créditos de cestantes</t>
  </si>
  <si>
    <t>Em dinheiro</t>
  </si>
  <si>
    <t>Em cheque</t>
  </si>
  <si>
    <t>Total</t>
  </si>
  <si>
    <t>Passagens</t>
  </si>
  <si>
    <t>Material de Expediente e/ou despesas administrativas</t>
  </si>
  <si>
    <t>Resp. Entregas</t>
  </si>
  <si>
    <t>Fluxo de caixa</t>
  </si>
  <si>
    <t>Saldo final (caixa do núcleo)</t>
  </si>
  <si>
    <t>TOTAL:</t>
  </si>
  <si>
    <t>TOTAL</t>
  </si>
  <si>
    <t>Movimentação financeira das entregas</t>
  </si>
  <si>
    <t>Despesas do núcleo com a rede</t>
  </si>
  <si>
    <t>Caixa do Núcleo</t>
  </si>
  <si>
    <t xml:space="preserve">Débitos/créditos de cestantes </t>
  </si>
  <si>
    <t>ASSOCIADO</t>
  </si>
  <si>
    <t>BANCO</t>
  </si>
  <si>
    <t>VALOR</t>
  </si>
  <si>
    <t>Total das despesas</t>
  </si>
  <si>
    <t>Despesas do Núcleo</t>
  </si>
  <si>
    <t>Outras receitas do Núcleo</t>
  </si>
  <si>
    <t>valor pago</t>
  </si>
  <si>
    <t>total</t>
  </si>
  <si>
    <t>associação</t>
  </si>
  <si>
    <t>total valor a pagar</t>
  </si>
  <si>
    <t>cestantes</t>
  </si>
  <si>
    <t xml:space="preserve">Pagamento de Associação </t>
  </si>
  <si>
    <t>produtos</t>
  </si>
  <si>
    <t>débitos/créditos</t>
  </si>
  <si>
    <t>doações</t>
  </si>
  <si>
    <t>Resumo do mês</t>
  </si>
  <si>
    <t>Depósitos para a Rede</t>
  </si>
  <si>
    <t>RECEITAS</t>
  </si>
  <si>
    <t>ENTREGAS</t>
  </si>
  <si>
    <t xml:space="preserve"> SEMANA 1</t>
  </si>
  <si>
    <t xml:space="preserve"> SEMANA 2</t>
  </si>
  <si>
    <t xml:space="preserve"> SEMANA   3</t>
  </si>
  <si>
    <t xml:space="preserve"> SEMANA 4</t>
  </si>
  <si>
    <t xml:space="preserve"> SEMANA 5</t>
  </si>
  <si>
    <t>Associações Recebidas</t>
  </si>
  <si>
    <t>Encomendas/ Vendas de Produtos</t>
  </si>
  <si>
    <t>Outras Receitas</t>
  </si>
  <si>
    <t>Doações</t>
  </si>
  <si>
    <t>Valores a Receber</t>
  </si>
  <si>
    <t>DESPESAS</t>
  </si>
  <si>
    <t>Despesas Operacionais do Núcleo</t>
  </si>
  <si>
    <t>Despesas Administrativas/ Operacionais da Rede</t>
  </si>
  <si>
    <t>Santa</t>
  </si>
  <si>
    <t>Sim</t>
  </si>
  <si>
    <t>Administração Sistema Pedidos</t>
  </si>
  <si>
    <t>ADM Sistema</t>
  </si>
  <si>
    <t>alinesudoku@gmail.com</t>
  </si>
  <si>
    <t>Administrador Núcleo Santa Teresa</t>
  </si>
  <si>
    <t>ADM Santa</t>
  </si>
  <si>
    <t>admpedidossanta@gmail.com</t>
  </si>
  <si>
    <t>Aline e Julia Stadler</t>
  </si>
  <si>
    <t>Aline</t>
  </si>
  <si>
    <t>ju0807@gmail.com</t>
  </si>
  <si>
    <t>Amanda Oliveira Ferreira</t>
  </si>
  <si>
    <t>Amanda</t>
  </si>
  <si>
    <t>amandaoliveirato@gmail.com</t>
  </si>
  <si>
    <t>Antonia Rodrigues / Thaís Rocha Barbosa</t>
  </si>
  <si>
    <t>Antonia/Thais</t>
  </si>
  <si>
    <t>antonia@ibase.br</t>
  </si>
  <si>
    <t>Bibi Cintrão</t>
  </si>
  <si>
    <t>Bibi</t>
  </si>
  <si>
    <t>bibicintrao@uol.com.br</t>
  </si>
  <si>
    <t>Comissão de Pedidos</t>
  </si>
  <si>
    <t>ADM Pedidos</t>
  </si>
  <si>
    <t>comissaopedidos@gmail.com</t>
  </si>
  <si>
    <t>Elsa Burguiere, Isabel mansur figueiredo</t>
  </si>
  <si>
    <t>Elsa, Isabel</t>
  </si>
  <si>
    <t>elsaburguiere@gmail.com</t>
  </si>
  <si>
    <t>Graciela Pagliaro / Pedro Cooper</t>
  </si>
  <si>
    <t>Graciela</t>
  </si>
  <si>
    <t>gracielapagliaro@yahoo.com.br</t>
  </si>
  <si>
    <t>Julie Terzian</t>
  </si>
  <si>
    <t>Julie</t>
  </si>
  <si>
    <t>julie.terzian@gmail.com</t>
  </si>
  <si>
    <t>Lea Tiriba</t>
  </si>
  <si>
    <t>Lea</t>
  </si>
  <si>
    <t>tiribalea@gmail.com</t>
  </si>
  <si>
    <t>Manoela Zangrandi / Silvia</t>
  </si>
  <si>
    <t>Manoela</t>
  </si>
  <si>
    <t>manu@mytripturi.com.br</t>
  </si>
  <si>
    <t>Marina Michahelles e Alessandra Aldé</t>
  </si>
  <si>
    <t>Marina</t>
  </si>
  <si>
    <t>m.michahelles@gmail.com</t>
  </si>
  <si>
    <t>Marion Le Failler</t>
  </si>
  <si>
    <t>Marion Failler</t>
  </si>
  <si>
    <t>lfmarion1@hotmail.com</t>
  </si>
  <si>
    <t>Martina Molinu</t>
  </si>
  <si>
    <t>Martina</t>
  </si>
  <si>
    <t>molinu.martina@googlemail.com</t>
  </si>
  <si>
    <t>Monique Canuto</t>
  </si>
  <si>
    <t>Monique</t>
  </si>
  <si>
    <t>moniquecanuto@yahoo.com.br</t>
  </si>
  <si>
    <t>Paloma Medina</t>
  </si>
  <si>
    <t>Paloma</t>
  </si>
  <si>
    <t>palomamedina2011@gmail.com</t>
  </si>
  <si>
    <t>Pedro Mills Milman</t>
  </si>
  <si>
    <t>Pe Milman</t>
  </si>
  <si>
    <t>pedromilman@gmail.com</t>
  </si>
  <si>
    <t>Pedro Telles de Resende</t>
  </si>
  <si>
    <t>Pedro</t>
  </si>
  <si>
    <t>pedrot.resende@hotmail.com</t>
  </si>
  <si>
    <t>Rodica Weitzman/Maiana</t>
  </si>
  <si>
    <t>Rodica</t>
  </si>
  <si>
    <t>jumalerba@yahoo.com.br</t>
  </si>
  <si>
    <t>Ruth Freihof / Marcos de Castro</t>
  </si>
  <si>
    <t>Ruth</t>
  </si>
  <si>
    <t>ruthfreihof@gmail.com</t>
  </si>
  <si>
    <t>Sandra Kokudai</t>
  </si>
  <si>
    <t>Sandra</t>
  </si>
  <si>
    <t>sandra.kokudai@gmail.com</t>
  </si>
  <si>
    <t>Talita Miranda / Miriam Barreto</t>
  </si>
  <si>
    <t>Talita</t>
  </si>
  <si>
    <t>talita_castro@yahoo.com.br</t>
  </si>
  <si>
    <t>Tula Axiotelis</t>
  </si>
  <si>
    <t>Tula</t>
  </si>
  <si>
    <t>axiotelis.tula@gmail.com</t>
  </si>
  <si>
    <t>Vinícius e Thaís</t>
  </si>
  <si>
    <t>Vinícius</t>
  </si>
  <si>
    <t>sonvinicius@gmail.com</t>
  </si>
  <si>
    <t>#</t>
  </si>
  <si>
    <t>Núcleo</t>
  </si>
  <si>
    <t>Nome Completo</t>
  </si>
  <si>
    <t>Associado</t>
  </si>
  <si>
    <t>Nome Curto</t>
  </si>
  <si>
    <t>Email</t>
  </si>
  <si>
    <t>DATA</t>
  </si>
  <si>
    <t>TRANSFERÊNCIAS PARA O RESPONSÁVEL DO NÚCLEO</t>
  </si>
  <si>
    <t>AG</t>
  </si>
  <si>
    <t>transferências</t>
  </si>
  <si>
    <t>transferências Rede</t>
  </si>
  <si>
    <t>TRANSFERÊNCIAS PARA A CONTA DA REDE</t>
  </si>
  <si>
    <t>transferência direto Rede</t>
  </si>
  <si>
    <t>modalidades de Pagamento</t>
  </si>
  <si>
    <t>Controle do Núcleo</t>
  </si>
  <si>
    <t>Despesas</t>
  </si>
  <si>
    <t>depósito em dinheiro</t>
  </si>
  <si>
    <t>depósito em cheque</t>
  </si>
  <si>
    <t>Prestações de contas para a Rede</t>
  </si>
  <si>
    <t>Transferências direto para conta da Rede</t>
  </si>
  <si>
    <t>sim</t>
  </si>
  <si>
    <t>Receitas - despesas - transferencias diretas =             valor a ser depositado</t>
  </si>
  <si>
    <t>Bradesco/Sandra</t>
  </si>
  <si>
    <t>associação integral</t>
  </si>
  <si>
    <t>meia associação</t>
  </si>
  <si>
    <t>isento</t>
  </si>
  <si>
    <t>não associado</t>
  </si>
  <si>
    <r>
      <t>Associação</t>
    </r>
    <r>
      <rPr>
        <sz val="9"/>
        <rFont val="Tahoma"/>
        <family val="2"/>
      </rPr>
      <t xml:space="preserve"> </t>
    </r>
  </si>
  <si>
    <t>produtor</t>
  </si>
  <si>
    <t>núcleo quinzenal</t>
  </si>
  <si>
    <t>núcleo mensal</t>
  </si>
  <si>
    <t>núcleo semanal</t>
  </si>
  <si>
    <t xml:space="preserve">Outros </t>
  </si>
  <si>
    <t>Total valor da associação</t>
  </si>
  <si>
    <t>despesas do nucleo</t>
  </si>
  <si>
    <t>DESPESAS TOTAIS</t>
  </si>
  <si>
    <t>Associações</t>
  </si>
  <si>
    <t>Custos do Núcleo</t>
  </si>
  <si>
    <t>Rateio dos custos da Rede</t>
  </si>
  <si>
    <t>Resultado</t>
  </si>
  <si>
    <t>Campo Grande</t>
  </si>
  <si>
    <t>Vargem Grande</t>
  </si>
  <si>
    <t>São João de Meriti</t>
  </si>
  <si>
    <t>Caxias</t>
  </si>
  <si>
    <t>Nova Iguaçu</t>
  </si>
  <si>
    <t>Grajaú</t>
  </si>
  <si>
    <t>Niterói</t>
  </si>
  <si>
    <t>Urca</t>
  </si>
  <si>
    <t>Santa Teresa</t>
  </si>
  <si>
    <t>RESP. PEDIDOS</t>
  </si>
  <si>
    <t>RESP. FINANCEIRO</t>
  </si>
  <si>
    <t>núcleo popular</t>
  </si>
  <si>
    <t>Núcleos mensais</t>
  </si>
  <si>
    <t>núcleos populares</t>
  </si>
  <si>
    <t>Núcleos quinzenais</t>
  </si>
  <si>
    <t>Núcleos semanais</t>
  </si>
  <si>
    <t>frequencia das entregas</t>
  </si>
  <si>
    <t>Núcleos</t>
  </si>
  <si>
    <t>Tipo de núcleo</t>
  </si>
  <si>
    <t>integral</t>
  </si>
  <si>
    <t xml:space="preserve">meia </t>
  </si>
  <si>
    <t xml:space="preserve"> integral</t>
  </si>
  <si>
    <t>compartilhada</t>
  </si>
  <si>
    <t>meia</t>
  </si>
  <si>
    <t>popular</t>
  </si>
  <si>
    <t>pagamento para produtor</t>
  </si>
  <si>
    <t>Pagamento do núcleo aos produtores</t>
  </si>
  <si>
    <t>Pagamento para produtores realizado direto por cestantes</t>
  </si>
  <si>
    <t xml:space="preserve">CUSTOS FIXOS REDE POR ENTREGAS </t>
  </si>
  <si>
    <t>CUSTOS FIXOS REDE INDEPENDENTES DO N° DE  ENTREGAS</t>
  </si>
  <si>
    <t>DIVIDIDOS POR TODOS OS NÚCLEOS</t>
  </si>
  <si>
    <t>Rateio dos custos fixos</t>
  </si>
  <si>
    <t>Rateio dos custos por entrega</t>
  </si>
  <si>
    <t>DIVIDIDOS PELO N° DE ENTREGAS</t>
  </si>
  <si>
    <t>TOTAL DESPESAS DA REDE</t>
  </si>
  <si>
    <t>Pagamento De cestantes aos produtores</t>
  </si>
  <si>
    <t>Pagamento de cestantes aos produtores</t>
  </si>
  <si>
    <t>enviar o comprovante de cada uma das transações para as finanças</t>
  </si>
  <si>
    <r>
      <t xml:space="preserve">Caixa Núcleo (caixa do núcleo anterior a entrega + valores pagos pelos cestantes </t>
    </r>
    <r>
      <rPr>
        <u/>
        <sz val="10"/>
        <rFont val="Arial"/>
        <family val="2"/>
      </rPr>
      <t>ao responsável</t>
    </r>
    <r>
      <rPr>
        <sz val="10"/>
        <rFont val="Arial"/>
        <family val="2"/>
      </rPr>
      <t xml:space="preserve"> na entrega atual)</t>
    </r>
  </si>
  <si>
    <t xml:space="preserve">2° entrega - responsável: </t>
  </si>
  <si>
    <t>2°  entrega - responsável:</t>
  </si>
  <si>
    <t>3° entrega - responsável:</t>
  </si>
  <si>
    <t>4° entrega - responsável:</t>
  </si>
  <si>
    <t>5° entrega - responsável:</t>
  </si>
  <si>
    <t xml:space="preserve">Total </t>
  </si>
  <si>
    <t xml:space="preserve">1°  entrega - responsável: </t>
  </si>
  <si>
    <t xml:space="preserve">Total  </t>
  </si>
  <si>
    <t>Despesa logística</t>
  </si>
  <si>
    <t xml:space="preserve">4° entrega - responsável: </t>
  </si>
  <si>
    <t xml:space="preserve">3° entrega - responsável: </t>
  </si>
  <si>
    <t>tutorial</t>
  </si>
  <si>
    <t>1 - Abra o sistema de pedidos, na parte quadro de cestantes</t>
  </si>
  <si>
    <t>4 - selecione os cestantes e cole na coluna "cestante" da aba cestantes X controle</t>
  </si>
  <si>
    <t>5 - Selecione o tipo de associação e cole na aba "associação" ao lado da aba cestantes</t>
  </si>
  <si>
    <t>6 - Pegue os débitos e créditos do fim do mês anterior (se houver) e transfira para a planilha atual, na coluna débitos/créditos. É preciso usar a opção colar especial- valores</t>
  </si>
  <si>
    <t>1° entrega - responsável:</t>
  </si>
  <si>
    <t>10 - copie esse quadro e abra uma nova aba para colar</t>
  </si>
  <si>
    <t>11- selecione a coluna"total" e  cole na coluna "associações" da aba cestantes X controle</t>
  </si>
  <si>
    <t>12 - Nunca se esqueça de verificar se as linhas estão coincidindo, as vezes a entrada de um cestante tardiamente pade acarretar uma alteração para os núcleos com mais de uma entrega</t>
  </si>
  <si>
    <t>13- Exclua as abas que foram utilizadas para apoio</t>
  </si>
  <si>
    <t>14- Coloque alguma eventual doação que não esteja dentro dos pedidos, do projeto "campo e cidade"</t>
  </si>
  <si>
    <t>15- Coloque o valor pago por cada cestante, assim como a modalidade de pagamento</t>
  </si>
  <si>
    <t>16- Esse valor precisa ser pago até a segunda-feira seguinte ao dia da entrega, até as 17:00 hs</t>
  </si>
  <si>
    <t>17- Na aba Relatório, coloque as despesas do núcleo</t>
  </si>
  <si>
    <t>18- Se houver pagamento de cestantes direto para produtores, coloque na caixa "pagamento de cestante a produtores"</t>
  </si>
  <si>
    <t>20- Especifique como o depósito foi feito nas caixas "prestações de contas para a rede"</t>
  </si>
  <si>
    <t>22- na aba 4, ponto de equibrio, selecione o tipo de núcleo</t>
  </si>
  <si>
    <t>24- Compartilhe o relátório com os cestantes do seu núcleo, para ficar uma relação transparente e todos também possam tomar ciencia da aba 4, ponto de equilíbrio</t>
  </si>
  <si>
    <t>25- Mande o relatório pronto e validado para o e-mail das finanças até o sábado seguinte ao da entrega, impreterivelmente</t>
  </si>
  <si>
    <t>VERIFICAÇÃO</t>
  </si>
  <si>
    <t>PASSO A PASSO PARA VERIFICAÇÃO RELATÓRIOS FINANCEIROS DOS NÚCLEOS (SISTEMA DE PEDIDOS E PLANILHA):</t>
  </si>
  <si>
    <t>Limite secos:</t>
  </si>
  <si>
    <t>PRAZOS DO RESPONSÁVEL PELAS ENTREGAS E FINANÇAS DOS NÚCLEOS:</t>
  </si>
  <si>
    <t>RESPONSÁVEL PELAS ENTREGAS:</t>
  </si>
  <si>
    <t>RESPONSÁVEL PELA FINANÇAS DO NÚCLEO:</t>
  </si>
  <si>
    <r>
      <t>3) Na aba</t>
    </r>
    <r>
      <rPr>
        <b/>
        <sz val="10"/>
        <color rgb="FFFF0000"/>
        <rFont val="Arial"/>
        <family val="2"/>
      </rPr>
      <t xml:space="preserve"> 1.Cestantes X Controle</t>
    </r>
    <r>
      <rPr>
        <sz val="10"/>
        <color rgb="FF000000"/>
        <rFont val="Arial"/>
        <family val="2"/>
      </rPr>
      <t xml:space="preserve"> , os valores da coluna dos </t>
    </r>
    <r>
      <rPr>
        <b/>
        <sz val="10"/>
        <color rgb="FF000000"/>
        <rFont val="Arial"/>
        <family val="2"/>
      </rPr>
      <t>Produtos</t>
    </r>
    <r>
      <rPr>
        <sz val="10"/>
        <color rgb="FF000000"/>
        <rFont val="Arial"/>
        <family val="2"/>
      </rPr>
      <t xml:space="preserve"> precisam coincidir exatamente com os valores do </t>
    </r>
    <r>
      <rPr>
        <b/>
        <sz val="10"/>
        <color rgb="FF00B050"/>
        <rFont val="Arial"/>
        <family val="2"/>
      </rPr>
      <t>Quadro de Cestantes</t>
    </r>
    <r>
      <rPr>
        <sz val="10"/>
        <color rgb="FF000000"/>
        <rFont val="Arial"/>
        <family val="2"/>
      </rPr>
      <t xml:space="preserve"> correspondente a data da entrega no </t>
    </r>
    <r>
      <rPr>
        <b/>
        <sz val="10"/>
        <color rgb="FF00B050"/>
        <rFont val="Arial"/>
        <family val="2"/>
      </rPr>
      <t>Sistema de Pedidos</t>
    </r>
    <r>
      <rPr>
        <sz val="10"/>
        <color rgb="FF000000"/>
        <rFont val="Arial"/>
        <family val="2"/>
      </rPr>
      <t xml:space="preserve"> (não tem porque ser diferente)</t>
    </r>
  </si>
  <si>
    <r>
      <t xml:space="preserve">4) Se algum </t>
    </r>
    <r>
      <rPr>
        <b/>
        <sz val="10"/>
        <color rgb="FF000000"/>
        <rFont val="Arial"/>
        <family val="2"/>
      </rPr>
      <t>Cestante</t>
    </r>
    <r>
      <rPr>
        <sz val="10"/>
        <color rgb="FF000000"/>
        <rFont val="Arial"/>
        <family val="2"/>
      </rPr>
      <t xml:space="preserve"> ultrapassou o </t>
    </r>
    <r>
      <rPr>
        <b/>
        <sz val="10"/>
        <color rgb="FF000000"/>
        <rFont val="Arial"/>
        <family val="2"/>
      </rPr>
      <t>Limite de Secos</t>
    </r>
    <r>
      <rPr>
        <sz val="10"/>
        <color rgb="FF000000"/>
        <rFont val="Arial"/>
        <family val="2"/>
      </rPr>
      <t xml:space="preserve"> definido pelo seu tipo de Associação, verificar se foi feito o ajuste no valor da mensalidade na</t>
    </r>
    <r>
      <rPr>
        <b/>
        <sz val="10"/>
        <color rgb="FF000000"/>
        <rFont val="Arial"/>
        <family val="2"/>
      </rPr>
      <t xml:space="preserve"> “Entrega ao Cestante” da chamada de Associação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do mês</t>
    </r>
    <r>
      <rPr>
        <sz val="10"/>
        <color rgb="FF000000"/>
        <rFont val="Arial"/>
        <family val="2"/>
      </rPr>
      <t xml:space="preserve"> correspondente no </t>
    </r>
    <r>
      <rPr>
        <b/>
        <sz val="10"/>
        <color rgb="FF00B050"/>
        <rFont val="Arial"/>
        <family val="2"/>
      </rPr>
      <t>Sistema de Pedidos</t>
    </r>
    <r>
      <rPr>
        <sz val="10"/>
        <color rgb="FF000000"/>
        <rFont val="Arial"/>
        <family val="2"/>
      </rPr>
      <t xml:space="preserve"> e na coluna Associação da aba </t>
    </r>
    <r>
      <rPr>
        <b/>
        <sz val="10"/>
        <color rgb="FFFF0000"/>
        <rFont val="Arial"/>
        <family val="2"/>
      </rPr>
      <t>1.Cestantes X Controle</t>
    </r>
    <r>
      <rPr>
        <sz val="10"/>
        <color rgb="FF000000"/>
        <rFont val="Arial"/>
        <family val="2"/>
      </rPr>
      <t xml:space="preserve"> da planilha</t>
    </r>
  </si>
  <si>
    <r>
      <t>!!!</t>
    </r>
    <r>
      <rPr>
        <sz val="10"/>
        <color rgb="FF000000"/>
        <rFont val="Arial"/>
        <family val="2"/>
      </rPr>
      <t xml:space="preserve"> ultrapassando este limite em até 50%, paga-se o valor de meia associação a mais; ultrapassando-se em mais de 50%, paga-se uma associação inteira a mais. </t>
    </r>
  </si>
  <si>
    <r>
      <t>6) Caso haja algum</t>
    </r>
    <r>
      <rPr>
        <b/>
        <sz val="10"/>
        <color rgb="FF000000"/>
        <rFont val="Arial"/>
        <family val="2"/>
      </rPr>
      <t xml:space="preserve"> extravio de produtos na entrega</t>
    </r>
    <r>
      <rPr>
        <sz val="10"/>
        <color rgb="FF000000"/>
        <rFont val="Arial"/>
        <family val="2"/>
      </rPr>
      <t xml:space="preserve">, o núcleo será responsabilizado,  esse valor deve ser repartido entre os cestantes que fizeram pedido na semana da entrega e registrado na chamada correspondente no </t>
    </r>
    <r>
      <rPr>
        <b/>
        <sz val="10"/>
        <color rgb="FF00B050"/>
        <rFont val="Arial"/>
        <family val="2"/>
      </rPr>
      <t>Sistema de Pedidos</t>
    </r>
    <r>
      <rPr>
        <sz val="10"/>
        <color rgb="FF000000"/>
        <rFont val="Arial"/>
        <family val="2"/>
      </rPr>
      <t>.</t>
    </r>
  </si>
  <si>
    <r>
      <t xml:space="preserve">10) </t>
    </r>
    <r>
      <rPr>
        <b/>
        <sz val="10"/>
        <color rgb="FF000000"/>
        <rFont val="Arial"/>
        <family val="2"/>
      </rPr>
      <t>Comunicar Comissão de Pendências, Finanças e Gestores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do núcleo</t>
    </r>
    <r>
      <rPr>
        <sz val="10"/>
        <color rgb="FF000000"/>
        <rFont val="Arial"/>
        <family val="2"/>
      </rPr>
      <t>:</t>
    </r>
  </si>
  <si>
    <r>
      <t xml:space="preserve">10.1) Em caso de valores altos de  </t>
    </r>
    <r>
      <rPr>
        <b/>
        <sz val="10"/>
        <color rgb="FF000000"/>
        <rFont val="Arial"/>
        <family val="2"/>
      </rPr>
      <t xml:space="preserve">inadimplências de cestantes. </t>
    </r>
    <r>
      <rPr>
        <sz val="10"/>
        <color rgb="FF000000"/>
        <rFont val="Arial"/>
        <family val="2"/>
      </rPr>
      <t>Se não houver justificativa do cestante, o mesmo ficará</t>
    </r>
    <r>
      <rPr>
        <b/>
        <sz val="10"/>
        <color rgb="FF000000"/>
        <rFont val="Arial"/>
        <family val="2"/>
      </rPr>
      <t xml:space="preserve"> INATIVO</t>
    </r>
    <r>
      <rPr>
        <sz val="10"/>
        <color rgb="FF000000"/>
        <rFont val="Arial"/>
        <family val="2"/>
      </rPr>
      <t xml:space="preserve"> no </t>
    </r>
    <r>
      <rPr>
        <b/>
        <sz val="10"/>
        <color rgb="FFFF0000"/>
        <rFont val="Arial"/>
        <family val="2"/>
      </rPr>
      <t>Sistema de Pedidos</t>
    </r>
    <r>
      <rPr>
        <sz val="10"/>
        <color rgb="FF000000"/>
        <rFont val="Arial"/>
        <family val="2"/>
      </rPr>
      <t>, nesta situação os pedidos serão realizados com valor de Não Associado até acertar o débito</t>
    </r>
  </si>
  <si>
    <r>
      <t xml:space="preserve">10.2) Se identificado que o </t>
    </r>
    <r>
      <rPr>
        <b/>
        <sz val="10"/>
        <color rgb="FF000000"/>
        <rFont val="Arial"/>
        <family val="2"/>
      </rPr>
      <t>núcleo está deficitário</t>
    </r>
    <r>
      <rPr>
        <sz val="10"/>
        <color rgb="FF000000"/>
        <rFont val="Arial"/>
        <family val="2"/>
      </rPr>
      <t xml:space="preserve"> na aba </t>
    </r>
    <r>
      <rPr>
        <b/>
        <sz val="10"/>
        <color rgb="FFFF0000"/>
        <rFont val="Arial"/>
        <family val="2"/>
      </rPr>
      <t>4.Ponto de Equilíbrio</t>
    </r>
    <r>
      <rPr>
        <sz val="10"/>
        <color rgb="FF000000"/>
        <rFont val="Arial"/>
        <family val="2"/>
      </rPr>
      <t xml:space="preserve"> da planilha para que se busque a sustentabilidade do núcleo</t>
    </r>
  </si>
  <si>
    <r>
      <t>CESTANTES:</t>
    </r>
    <r>
      <rPr>
        <sz val="10"/>
        <color rgb="FF000000"/>
        <rFont val="Arial"/>
        <family val="2"/>
      </rPr>
      <t xml:space="preserve"> Pagar e enviar comprovante de </t>
    </r>
    <r>
      <rPr>
        <b/>
        <sz val="10"/>
        <color rgb="FF000000"/>
        <rFont val="Arial"/>
        <family val="2"/>
      </rPr>
      <t>pagamento dos produtos</t>
    </r>
    <r>
      <rPr>
        <sz val="10"/>
        <color rgb="FF000000"/>
        <rFont val="Arial"/>
        <family val="2"/>
      </rPr>
      <t xml:space="preserve"> para responsável pelas entrega</t>
    </r>
    <r>
      <rPr>
        <b/>
        <sz val="10"/>
        <color rgb="FF000000"/>
        <rFont val="Arial"/>
        <family val="2"/>
      </rPr>
      <t xml:space="preserve"> no limite de </t>
    </r>
    <r>
      <rPr>
        <b/>
        <sz val="10"/>
        <color rgb="FFFF0000"/>
        <rFont val="Arial"/>
        <family val="2"/>
      </rPr>
      <t>segunda-feira às 17h</t>
    </r>
    <r>
      <rPr>
        <sz val="10"/>
        <color rgb="FF000000"/>
        <rFont val="Arial"/>
        <family val="2"/>
      </rPr>
      <t xml:space="preserve"> após entrega. </t>
    </r>
    <r>
      <rPr>
        <b/>
        <sz val="10"/>
        <color rgb="FF000000"/>
        <rFont val="Arial"/>
        <family val="2"/>
      </rPr>
      <t>O ideal é que o pagamento seja realizado antes da entrega ou no sábado!</t>
    </r>
  </si>
  <si>
    <r>
      <t xml:space="preserve">- Comunicar na </t>
    </r>
    <r>
      <rPr>
        <b/>
        <sz val="10"/>
        <color rgb="FFFF0000"/>
        <rFont val="Arial"/>
        <family val="2"/>
      </rPr>
      <t>segunda-feira após 17h</t>
    </r>
    <r>
      <rPr>
        <sz val="10"/>
        <color rgb="FF000000"/>
        <rFont val="Arial"/>
        <family val="2"/>
      </rPr>
      <t xml:space="preserve">, a pessoa que torna </t>
    </r>
    <r>
      <rPr>
        <b/>
        <sz val="10"/>
        <color rgb="FF000000"/>
        <rFont val="Arial"/>
        <family val="2"/>
      </rPr>
      <t>CESTANTE INATIVO</t>
    </r>
    <r>
      <rPr>
        <sz val="10"/>
        <color rgb="FF000000"/>
        <rFont val="Arial"/>
        <family val="2"/>
      </rPr>
      <t xml:space="preserve"> no </t>
    </r>
    <r>
      <rPr>
        <b/>
        <sz val="10"/>
        <color rgb="FF000000"/>
        <rFont val="Arial"/>
        <family val="2"/>
      </rPr>
      <t>Sistema de Pedidos</t>
    </r>
    <r>
      <rPr>
        <sz val="10"/>
        <color rgb="FF000000"/>
        <rFont val="Arial"/>
        <family val="2"/>
      </rPr>
      <t xml:space="preserve"> em caso de inadimplência sem justificativa.</t>
    </r>
  </si>
  <si>
    <r>
      <t xml:space="preserve">- Preencher no campo de </t>
    </r>
    <r>
      <rPr>
        <b/>
        <sz val="10"/>
        <color rgb="FF00B050"/>
        <rFont val="Arial"/>
        <family val="2"/>
      </rPr>
      <t xml:space="preserve">ADM -&gt; ENTREGAS </t>
    </r>
    <r>
      <rPr>
        <sz val="10"/>
        <color rgb="FF000000"/>
        <rFont val="Arial"/>
        <family val="2"/>
      </rPr>
      <t xml:space="preserve">no </t>
    </r>
    <r>
      <rPr>
        <b/>
        <sz val="10"/>
        <color rgb="FF00B050"/>
        <rFont val="Arial"/>
        <family val="2"/>
      </rPr>
      <t>Sistema de Pedidos</t>
    </r>
    <r>
      <rPr>
        <sz val="10"/>
        <color rgb="FF00B050"/>
        <rFont val="Arial"/>
        <family val="2"/>
      </rPr>
      <t>:</t>
    </r>
    <r>
      <rPr>
        <b/>
        <sz val="10"/>
        <color rgb="FF000000"/>
        <rFont val="Arial"/>
        <family val="2"/>
      </rPr>
      <t xml:space="preserve"> Recebido pelo Núcleo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000000"/>
        <rFont val="Arial"/>
        <family val="2"/>
      </rPr>
      <t>Entregue aos Cestantes</t>
    </r>
    <r>
      <rPr>
        <sz val="10"/>
        <color rgb="FF000000"/>
        <rFont val="Arial"/>
        <family val="2"/>
      </rPr>
      <t xml:space="preserve"> e </t>
    </r>
    <r>
      <rPr>
        <b/>
        <sz val="10"/>
        <color rgb="FF000000"/>
        <rFont val="Arial"/>
        <family val="2"/>
      </rPr>
      <t xml:space="preserve">Associação </t>
    </r>
    <r>
      <rPr>
        <sz val="10"/>
        <color rgb="FF000000"/>
        <rFont val="Arial"/>
        <family val="2"/>
      </rPr>
      <t>referente a chamada, assim como</t>
    </r>
    <r>
      <rPr>
        <b/>
        <sz val="10"/>
        <color rgb="FF000000"/>
        <rFont val="Arial"/>
        <family val="2"/>
      </rPr>
      <t xml:space="preserve"> justificar Divergências </t>
    </r>
    <r>
      <rPr>
        <b/>
        <sz val="10"/>
        <color rgb="FFFF0000"/>
        <rFont val="Arial"/>
        <family val="2"/>
      </rPr>
      <t>até segunda-feira às 23h59</t>
    </r>
    <r>
      <rPr>
        <sz val="10"/>
        <color rgb="FF000000"/>
        <rFont val="Arial"/>
        <family val="2"/>
      </rPr>
      <t xml:space="preserve"> após a entrega</t>
    </r>
  </si>
  <si>
    <r>
      <t xml:space="preserve">- Realizar </t>
    </r>
    <r>
      <rPr>
        <b/>
        <sz val="10"/>
        <color rgb="FF000000"/>
        <rFont val="Arial"/>
        <family val="2"/>
      </rPr>
      <t>DEPÓSITO DA ENTREGA</t>
    </r>
    <r>
      <rPr>
        <sz val="10"/>
        <color rgb="FF000000"/>
        <rFont val="Arial"/>
        <family val="2"/>
      </rPr>
      <t xml:space="preserve"> na conta da Rede Ecológica </t>
    </r>
    <r>
      <rPr>
        <b/>
        <sz val="10"/>
        <color rgb="FFFF0000"/>
        <rFont val="Arial"/>
        <family val="2"/>
      </rPr>
      <t>até quarta às 12h</t>
    </r>
    <r>
      <rPr>
        <sz val="10"/>
        <color rgb="FFFF0000"/>
        <rFont val="Arial"/>
        <family val="2"/>
      </rPr>
      <t>,</t>
    </r>
    <r>
      <rPr>
        <sz val="10"/>
        <color rgb="FF000000"/>
        <rFont val="Arial"/>
        <family val="2"/>
      </rPr>
      <t xml:space="preserve"> preferencialmente os valores em dinheiro podem ser depositados nas segundas após entrega</t>
    </r>
  </si>
  <si>
    <r>
      <t xml:space="preserve">- Enviar a planilha do </t>
    </r>
    <r>
      <rPr>
        <b/>
        <sz val="10"/>
        <color rgb="FF000000"/>
        <rFont val="Arial"/>
        <family val="2"/>
      </rPr>
      <t>relatório financeiro</t>
    </r>
    <r>
      <rPr>
        <sz val="10"/>
        <color rgb="FF000000"/>
        <rFont val="Arial"/>
        <family val="2"/>
      </rPr>
      <t xml:space="preserve"> com dados da entrega e depósitos para o</t>
    </r>
    <r>
      <rPr>
        <b/>
        <sz val="10"/>
        <color rgb="FF000000"/>
        <rFont val="Arial"/>
        <family val="2"/>
      </rPr>
      <t xml:space="preserve"> Responsável pela finanças DO NÚCLEO </t>
    </r>
    <r>
      <rPr>
        <b/>
        <sz val="10"/>
        <color rgb="FFFF0000"/>
        <rFont val="Arial"/>
        <family val="2"/>
      </rPr>
      <t>até quartas às 22h</t>
    </r>
  </si>
  <si>
    <r>
      <t xml:space="preserve">- </t>
    </r>
    <r>
      <rPr>
        <sz val="10"/>
        <color rgb="FF000000"/>
        <rFont val="Arial"/>
        <family val="2"/>
      </rPr>
      <t xml:space="preserve">Verificar </t>
    </r>
    <r>
      <rPr>
        <b/>
        <sz val="10"/>
        <color rgb="FF000000"/>
        <rFont val="Arial"/>
        <family val="2"/>
      </rPr>
      <t>RELATÓRIO FINANCEIRO DO NÚCLEO</t>
    </r>
    <r>
      <rPr>
        <sz val="10"/>
        <color rgb="FF000000"/>
        <rFont val="Arial"/>
        <family val="2"/>
      </rPr>
      <t xml:space="preserve"> de acordo com o </t>
    </r>
    <r>
      <rPr>
        <b/>
        <sz val="10"/>
        <color rgb="FF000000"/>
        <rFont val="Arial"/>
        <family val="2"/>
      </rPr>
      <t>passo a passo da Finanças</t>
    </r>
    <r>
      <rPr>
        <sz val="10"/>
        <color rgb="FF000000"/>
        <rFont val="Arial"/>
        <family val="2"/>
      </rPr>
      <t xml:space="preserve"> e enviar para e-mail </t>
    </r>
    <r>
      <rPr>
        <b/>
        <sz val="10"/>
        <color rgb="FFFF0000"/>
        <rFont val="Arial"/>
        <family val="2"/>
      </rPr>
      <t>até sábado às 22h</t>
    </r>
    <r>
      <rPr>
        <sz val="10"/>
        <color rgb="FF000000"/>
        <rFont val="Arial"/>
        <family val="2"/>
      </rPr>
      <t xml:space="preserve"> seguinte a entrega para  &lt;</t>
    </r>
    <r>
      <rPr>
        <b/>
        <sz val="10"/>
        <color rgb="FF00B0F0"/>
        <rFont val="Arial"/>
        <family val="2"/>
      </rPr>
      <t>comissao-financas-rede-ecologica@googlegroups.com</t>
    </r>
    <r>
      <rPr>
        <sz val="10"/>
        <color rgb="FF000000"/>
        <rFont val="Arial"/>
        <family val="2"/>
      </rPr>
      <t>&gt;  </t>
    </r>
  </si>
  <si>
    <r>
      <t>- Tornar cestante inadimplente como INATIVO no</t>
    </r>
    <r>
      <rPr>
        <b/>
        <sz val="10"/>
        <color rgb="FF00B050"/>
        <rFont val="Arial"/>
        <family val="2"/>
      </rPr>
      <t xml:space="preserve"> Sistema de Pedidos</t>
    </r>
    <r>
      <rPr>
        <sz val="10"/>
        <color rgb="FF000000"/>
        <rFont val="Arial"/>
        <family val="2"/>
      </rPr>
      <t xml:space="preserve"> até</t>
    </r>
    <r>
      <rPr>
        <b/>
        <sz val="10"/>
        <color rgb="FFFF0000"/>
        <rFont val="Arial"/>
        <family val="2"/>
      </rPr>
      <t xml:space="preserve"> terças às 12h</t>
    </r>
  </si>
  <si>
    <r>
      <t xml:space="preserve">9) Verificar no </t>
    </r>
    <r>
      <rPr>
        <b/>
        <sz val="10"/>
        <color rgb="FF000000"/>
        <rFont val="Arial"/>
        <family val="2"/>
      </rPr>
      <t>Extrato Bancário</t>
    </r>
    <r>
      <rPr>
        <sz val="10"/>
        <color rgb="FF000000"/>
        <rFont val="Arial"/>
        <family val="2"/>
      </rPr>
      <t xml:space="preserve"> (pasta compartilhada) se o depósito foi realizado de acordo com os comprovantes relacionados na aba </t>
    </r>
    <r>
      <rPr>
        <b/>
        <sz val="10"/>
        <color rgb="FFFF0000"/>
        <rFont val="Arial"/>
        <family val="2"/>
      </rPr>
      <t>2.Relatório - Prestações de Contas para Rede</t>
    </r>
    <r>
      <rPr>
        <sz val="10"/>
        <color rgb="FF000000"/>
        <rFont val="Arial"/>
        <family val="2"/>
      </rPr>
      <t xml:space="preserve"> (linha 68)</t>
    </r>
  </si>
  <si>
    <t xml:space="preserve">RESUMO  DO MÊS: </t>
  </si>
  <si>
    <t xml:space="preserve">2 - Selecione exatamente o dia da entrega </t>
  </si>
  <si>
    <t xml:space="preserve">ex: </t>
  </si>
  <si>
    <t>3 - Clique em selecionar tabela e abra uma nova aba na planilha financeira para colar</t>
  </si>
  <si>
    <t xml:space="preserve">                                                                                                                                                                                     setembro</t>
  </si>
  <si>
    <t>8 - selecione o total da última coluna da planilha que foi transferida do quadro de cestantes e cole na coluna produtos</t>
  </si>
  <si>
    <t>7- Pegue o caixa do núcleo do mês anterior (se houver), na aba "relatório", e transfira para a linha 4 da aba "relatório" , 1° entrega</t>
  </si>
  <si>
    <t>9 - No quadro de cestantes, escolha a opção do dia anterior ao dia da entrega de secos - vai aparecer o quadro das associações</t>
  </si>
  <si>
    <t>despesas do núcleo com a Rede, se houver</t>
  </si>
  <si>
    <r>
      <t>especifique se</t>
    </r>
    <r>
      <rPr>
        <sz val="10"/>
        <color rgb="FFFF0000"/>
        <rFont val="Arial"/>
        <family val="2"/>
      </rPr>
      <t xml:space="preserve"> o núcleo</t>
    </r>
    <r>
      <rPr>
        <sz val="10"/>
        <rFont val="Arial"/>
        <family val="2"/>
      </rPr>
      <t xml:space="preserve"> pagou a algum produtor</t>
    </r>
  </si>
  <si>
    <r>
      <t xml:space="preserve">19- A linha 65 da aba relatório vai dar o valor a ser depositado, que é o valor que os cestantes pagaram </t>
    </r>
    <r>
      <rPr>
        <sz val="10"/>
        <color rgb="FFFF0000"/>
        <rFont val="Arial"/>
        <family val="2"/>
      </rPr>
      <t>diretamente</t>
    </r>
    <r>
      <rPr>
        <sz val="10"/>
        <rFont val="Arial"/>
        <family val="2"/>
      </rPr>
      <t xml:space="preserve"> para o responsável, menos as despesas no núcleo</t>
    </r>
  </si>
  <si>
    <r>
      <t xml:space="preserve">21- A linha 111 vai dar o saldo final, ou seja, a diferença entre o valor que deveria ser depositado, e o que reamente foi. Esse valor, seja ele positivo ou negativo, vai ser carregado para a próxima entrega, em caixa do núcleo. </t>
    </r>
    <r>
      <rPr>
        <sz val="10"/>
        <color rgb="FFFF0000"/>
        <rFont val="Arial"/>
        <family val="2"/>
      </rPr>
      <t>Quando muda o mês, ele precisa ser carregado manualmente</t>
    </r>
  </si>
  <si>
    <t>23- Conferir se os limites foram respeitados, ajustar  a associação caso não tenham sido extrapolados</t>
  </si>
  <si>
    <t>comissao-financas-rede-ecologica@googlegroups.com</t>
  </si>
  <si>
    <t>Integral, Quinzenal e Mensal R$ 550; Meia Associação R$250; Popular R$ 150</t>
  </si>
  <si>
    <t>Resp. sistemas - Aline</t>
  </si>
  <si>
    <t>Auxílio telefônico - Miriam</t>
  </si>
  <si>
    <t>Registro do domínio</t>
  </si>
  <si>
    <t>Retorno das embalagens - Antunes</t>
  </si>
  <si>
    <t>Despesas bancárias (BB, Bradesco e TEDs)</t>
  </si>
  <si>
    <t>Resp pedidos - Jana</t>
  </si>
  <si>
    <t>Resp financeiro - Sandra</t>
  </si>
  <si>
    <t>Motorista</t>
  </si>
  <si>
    <t>Despesas bancárias</t>
  </si>
  <si>
    <r>
      <t>1) Iniciar conferindo se aba</t>
    </r>
    <r>
      <rPr>
        <b/>
        <sz val="10"/>
        <color rgb="FFFF0000"/>
        <rFont val="Arial"/>
        <family val="2"/>
      </rPr>
      <t xml:space="preserve"> 2.Relatório</t>
    </r>
    <r>
      <rPr>
        <sz val="10"/>
        <color rgb="FF000000"/>
        <rFont val="Arial"/>
        <family val="2"/>
      </rPr>
      <t xml:space="preserve">, o </t>
    </r>
    <r>
      <rPr>
        <b/>
        <sz val="10"/>
        <color rgb="FF000000"/>
        <rFont val="Arial"/>
        <family val="2"/>
      </rPr>
      <t>Caixa do Núcleo</t>
    </r>
    <r>
      <rPr>
        <sz val="10"/>
        <color rgb="FF000000"/>
        <rFont val="Arial"/>
        <family val="2"/>
      </rPr>
      <t xml:space="preserve">  precisa coincidir com o fechamento do Caixa do Núcleo do mês anterior </t>
    </r>
  </si>
  <si>
    <r>
      <t>2) Na aba</t>
    </r>
    <r>
      <rPr>
        <b/>
        <sz val="10"/>
        <color rgb="FFFF0000"/>
        <rFont val="Arial"/>
        <family val="2"/>
      </rPr>
      <t>1.Relatório</t>
    </r>
    <r>
      <rPr>
        <sz val="10"/>
        <color rgb="FF000000"/>
        <rFont val="Arial"/>
        <family val="2"/>
      </rPr>
      <t xml:space="preserve">, os </t>
    </r>
    <r>
      <rPr>
        <b/>
        <sz val="10"/>
        <color rgb="FF000000"/>
        <rFont val="Arial"/>
        <family val="2"/>
      </rPr>
      <t>Débitos/créditos de cestantes</t>
    </r>
    <r>
      <rPr>
        <sz val="10"/>
        <color rgb="FF000000"/>
        <rFont val="Arial"/>
        <family val="2"/>
      </rPr>
      <t xml:space="preserve">  precisam coincidir com o fechamento do mês anterior da aba </t>
    </r>
    <r>
      <rPr>
        <b/>
        <sz val="10"/>
        <color rgb="FFFF0000"/>
        <rFont val="Arial"/>
        <family val="2"/>
      </rPr>
      <t>1.Cestantes X Controle</t>
    </r>
    <r>
      <rPr>
        <sz val="10"/>
        <color rgb="FF000000"/>
        <rFont val="Arial"/>
        <family val="2"/>
      </rPr>
      <t xml:space="preserve"> </t>
    </r>
  </si>
  <si>
    <r>
      <t xml:space="preserve">5) Todas </t>
    </r>
    <r>
      <rPr>
        <b/>
        <sz val="10"/>
        <color rgb="FF000000"/>
        <rFont val="Arial"/>
        <family val="2"/>
      </rPr>
      <t>Associações</t>
    </r>
    <r>
      <rPr>
        <sz val="10"/>
        <color rgb="FF000000"/>
        <rFont val="Arial"/>
        <family val="2"/>
      </rPr>
      <t xml:space="preserve"> devem ser preenchidas na semana de entrega de secos, copiando os nomes dos cestantes e tipos de associação do </t>
    </r>
    <r>
      <rPr>
        <b/>
        <sz val="10"/>
        <color rgb="FF00B050"/>
        <rFont val="Arial"/>
        <family val="2"/>
      </rPr>
      <t>Quadro de Cestantes</t>
    </r>
    <r>
      <rPr>
        <sz val="10"/>
        <color rgb="FF000000"/>
        <rFont val="Arial"/>
        <family val="2"/>
      </rPr>
      <t xml:space="preserve"> no </t>
    </r>
    <r>
      <rPr>
        <b/>
        <sz val="10"/>
        <color rgb="FF00B050"/>
        <rFont val="Arial"/>
        <family val="2"/>
      </rPr>
      <t>Sistema de Pedidos</t>
    </r>
    <r>
      <rPr>
        <sz val="10"/>
        <color rgb="FF000000"/>
        <rFont val="Arial"/>
        <family val="2"/>
      </rPr>
      <t xml:space="preserve"> para a coluna de </t>
    </r>
    <r>
      <rPr>
        <b/>
        <sz val="10"/>
        <color rgb="FF000000"/>
        <rFont val="Arial"/>
        <family val="2"/>
      </rPr>
      <t>Cestantes</t>
    </r>
    <r>
      <rPr>
        <sz val="10"/>
        <color rgb="FF000000"/>
        <rFont val="Arial"/>
        <family val="2"/>
      </rPr>
      <t xml:space="preserve"> ) e de Associações  na aba </t>
    </r>
    <r>
      <rPr>
        <b/>
        <sz val="10"/>
        <color rgb="FFFF0000"/>
        <rFont val="Arial"/>
        <family val="2"/>
      </rPr>
      <t>1.Cestantes X Controle</t>
    </r>
    <r>
      <rPr>
        <sz val="10"/>
        <color rgb="FF000000"/>
        <rFont val="Arial"/>
        <family val="2"/>
      </rPr>
      <t xml:space="preserve"> da planilha, e os valores das associações )</t>
    </r>
  </si>
  <si>
    <r>
      <t xml:space="preserve">7) Na aba </t>
    </r>
    <r>
      <rPr>
        <b/>
        <sz val="10"/>
        <color rgb="FFFF0000"/>
        <rFont val="Arial"/>
        <family val="2"/>
      </rPr>
      <t>2.Relatório</t>
    </r>
    <r>
      <rPr>
        <sz val="10"/>
        <color rgb="FF000000"/>
        <rFont val="Arial"/>
        <family val="2"/>
      </rPr>
      <t xml:space="preserve">, validar as </t>
    </r>
    <r>
      <rPr>
        <b/>
        <sz val="10"/>
        <color rgb="FF000000"/>
        <rFont val="Arial"/>
        <family val="2"/>
      </rPr>
      <t xml:space="preserve">despesas do núcleo </t>
    </r>
    <r>
      <rPr>
        <sz val="10"/>
        <color rgb="FF000000"/>
        <rFont val="Arial"/>
        <family val="2"/>
      </rPr>
      <t>),  algumas vezes não fazem sentido. Ex: núcleo com 2 entregas, mas teve 3 vezes transporte</t>
    </r>
  </si>
  <si>
    <r>
      <t xml:space="preserve">8) Na aba </t>
    </r>
    <r>
      <rPr>
        <b/>
        <sz val="10"/>
        <color rgb="FFFF0000"/>
        <rFont val="Arial"/>
        <family val="2"/>
      </rPr>
      <t>2.Relatório</t>
    </r>
    <r>
      <rPr>
        <sz val="10"/>
        <color rgb="FF000000"/>
        <rFont val="Arial"/>
        <family val="2"/>
      </rPr>
      <t xml:space="preserve">, verificar em </t>
    </r>
    <r>
      <rPr>
        <b/>
        <sz val="10"/>
        <color rgb="FF000000"/>
        <rFont val="Arial"/>
        <family val="2"/>
      </rPr>
      <t>Depósitos para Rede</t>
    </r>
    <r>
      <rPr>
        <sz val="10"/>
        <color rgb="FF000000"/>
        <rFont val="Arial"/>
        <family val="2"/>
      </rPr>
      <t xml:space="preserve">  se os depósitos foram realizados de acordo com item “</t>
    </r>
    <r>
      <rPr>
        <b/>
        <sz val="10"/>
        <color rgb="FF000000"/>
        <rFont val="Arial"/>
        <family val="2"/>
      </rPr>
      <t>Receitas - despesas - transferência diretas = valor a ser depositado”</t>
    </r>
  </si>
  <si>
    <t>Caixa/Adelina</t>
  </si>
  <si>
    <t>Hospedagem site Locaweb</t>
  </si>
  <si>
    <t>Apoio Logística - Antunes</t>
  </si>
  <si>
    <t>transferência para responsável</t>
  </si>
  <si>
    <t>Valor</t>
  </si>
  <si>
    <t>PIX</t>
  </si>
  <si>
    <t>Apoio CAC</t>
  </si>
  <si>
    <t>Apoio mutirão logística -  Janile</t>
  </si>
  <si>
    <t>Apoio produtos mutirão - Vera</t>
  </si>
  <si>
    <t>Auxílio mutirão - Anderson</t>
  </si>
  <si>
    <t>Cosme Velho</t>
  </si>
  <si>
    <t>Itaborai</t>
  </si>
  <si>
    <t>3%</t>
  </si>
  <si>
    <t>2% para desenvolvimento da Rede</t>
  </si>
  <si>
    <t>Apoio Logístico - Marcio</t>
  </si>
  <si>
    <t>Total com os 3%</t>
  </si>
  <si>
    <t>Celula do ponto de equilíbrio</t>
  </si>
  <si>
    <t xml:space="preserve">O ideal da célula do ponto de equilíbrio é estar zerada. Se estiver negativa seria bom o núcleo analisar quantos  cestantes mais são necessários para atingir o equilíbrio.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</si>
</sst>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0.##"/>
    <numFmt numFmtId="166" formatCode="&quot;R$&quot;\ #,##0.00"/>
    <numFmt numFmtId="167" formatCode="#,##0.00_ ;[Red]\-#,##0.00\ "/>
  </numFmts>
  <fonts count="5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0"/>
      <name val="Arial1"/>
    </font>
    <font>
      <sz val="10"/>
      <name val="Trebuchet MS"/>
      <family val="2"/>
      <charset val="1"/>
    </font>
    <font>
      <b/>
      <sz val="10"/>
      <color indexed="8"/>
      <name val="Trebuchet MS"/>
      <family val="2"/>
      <charset val="1"/>
    </font>
    <font>
      <b/>
      <sz val="10"/>
      <name val="Trebuchet MS"/>
      <family val="2"/>
      <charset val="1"/>
    </font>
    <font>
      <sz val="12"/>
      <name val="Arial"/>
      <family val="2"/>
    </font>
    <font>
      <sz val="11"/>
      <name val="Tahom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7"/>
      <color rgb="FF333333"/>
      <name val="Arial"/>
      <family val="2"/>
    </font>
    <font>
      <u/>
      <sz val="10"/>
      <color theme="10"/>
      <name val="Arial"/>
      <family val="2"/>
    </font>
    <font>
      <b/>
      <sz val="7"/>
      <color rgb="FF333333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name val="Tahoma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i/>
      <sz val="14"/>
      <color theme="1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rgb="FF333333"/>
      <name val="Trebuchet MS"/>
      <family val="2"/>
    </font>
    <font>
      <u/>
      <sz val="10"/>
      <name val="Arial"/>
      <family val="2"/>
    </font>
    <font>
      <sz val="10"/>
      <color rgb="FF00B05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0"/>
      <color rgb="FF00B050"/>
      <name val="Arial"/>
      <family val="2"/>
    </font>
    <font>
      <b/>
      <sz val="10"/>
      <color rgb="FF00B0F0"/>
      <name val="Arial"/>
      <family val="2"/>
    </font>
    <font>
      <sz val="10"/>
      <color rgb="FF00B0F0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13"/>
      </patternFill>
    </fill>
    <fill>
      <patternFill patternType="solid">
        <fgColor indexed="41"/>
        <bgColor indexed="35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22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indexed="35"/>
      </patternFill>
    </fill>
    <fill>
      <patternFill patternType="solid">
        <fgColor theme="8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5"/>
      </patternFill>
    </fill>
    <fill>
      <patternFill patternType="solid">
        <fgColor theme="0"/>
        <bgColor indexed="22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22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35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4">
    <xf numFmtId="0" fontId="0" fillId="0" borderId="0"/>
    <xf numFmtId="0" fontId="1" fillId="0" borderId="0" applyProtection="0"/>
    <xf numFmtId="0" fontId="4" fillId="0" borderId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Fill="0" applyBorder="0" applyAlignment="0" applyProtection="0"/>
    <xf numFmtId="0" fontId="12" fillId="0" borderId="0"/>
    <xf numFmtId="0" fontId="4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ill="0" applyBorder="0" applyAlignment="0" applyProtection="0"/>
    <xf numFmtId="0" fontId="20" fillId="0" borderId="0" applyNumberFormat="0" applyFill="0" applyBorder="0" applyAlignment="0" applyProtection="0"/>
    <xf numFmtId="44" fontId="25" fillId="0" borderId="0" applyFont="0" applyFill="0" applyBorder="0" applyAlignment="0" applyProtection="0"/>
  </cellStyleXfs>
  <cellXfs count="358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2" fontId="0" fillId="0" borderId="0" xfId="0" applyNumberFormat="1" applyAlignment="1">
      <alignment horizontal="center"/>
    </xf>
    <xf numFmtId="2" fontId="0" fillId="0" borderId="0" xfId="0" applyNumberForma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wrapText="1"/>
      <protection locked="0"/>
    </xf>
    <xf numFmtId="165" fontId="11" fillId="0" borderId="3" xfId="1" applyNumberFormat="1" applyFont="1" applyBorder="1" applyAlignment="1" applyProtection="1">
      <alignment horizontal="left" vertical="center" wrapText="1"/>
      <protection locked="0"/>
    </xf>
    <xf numFmtId="164" fontId="0" fillId="0" borderId="0" xfId="1" applyNumberFormat="1" applyFont="1" applyAlignment="1" applyProtection="1">
      <alignment horizontal="center" vertical="center"/>
      <protection locked="0"/>
    </xf>
    <xf numFmtId="0" fontId="0" fillId="2" borderId="2" xfId="1" applyFont="1" applyFill="1" applyBorder="1" applyProtection="1"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0" fillId="0" borderId="2" xfId="1" applyFont="1" applyBorder="1" applyProtection="1">
      <protection locked="0"/>
    </xf>
    <xf numFmtId="49" fontId="10" fillId="10" borderId="2" xfId="3" applyNumberFormat="1" applyFont="1" applyFill="1" applyBorder="1" applyAlignment="1" applyProtection="1">
      <alignment horizontal="center" vertical="center" wrapText="1"/>
      <protection locked="0"/>
    </xf>
    <xf numFmtId="2" fontId="6" fillId="0" borderId="2" xfId="2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2" fontId="6" fillId="11" borderId="2" xfId="2" applyNumberFormat="1" applyFont="1" applyFill="1" applyBorder="1" applyAlignment="1" applyProtection="1">
      <alignment horizontal="center" vertical="center"/>
    </xf>
    <xf numFmtId="2" fontId="0" fillId="0" borderId="0" xfId="1" applyNumberFormat="1" applyFont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0" fillId="0" borderId="0" xfId="9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2" borderId="2" xfId="0" applyFill="1" applyBorder="1" applyProtection="1">
      <protection locked="0"/>
    </xf>
    <xf numFmtId="2" fontId="6" fillId="14" borderId="2" xfId="2" applyNumberFormat="1" applyFont="1" applyFill="1" applyBorder="1" applyAlignment="1" applyProtection="1">
      <alignment horizontal="center" vertical="center"/>
    </xf>
    <xf numFmtId="2" fontId="6" fillId="0" borderId="0" xfId="2" applyNumberFormat="1" applyFont="1" applyAlignment="1" applyProtection="1">
      <alignment horizontal="center" vertical="center"/>
    </xf>
    <xf numFmtId="0" fontId="1" fillId="0" borderId="0" xfId="0" applyFont="1" applyProtection="1">
      <protection locked="0"/>
    </xf>
    <xf numFmtId="49" fontId="10" fillId="0" borderId="0" xfId="3" applyNumberFormat="1" applyFont="1" applyFill="1" applyBorder="1" applyAlignment="1" applyProtection="1">
      <alignment horizontal="center" vertical="center" wrapText="1"/>
      <protection locked="0"/>
    </xf>
    <xf numFmtId="49" fontId="10" fillId="18" borderId="0" xfId="3" applyNumberFormat="1" applyFont="1" applyFill="1" applyBorder="1" applyAlignment="1" applyProtection="1">
      <alignment horizontal="center" vertical="center" wrapText="1"/>
      <protection locked="0"/>
    </xf>
    <xf numFmtId="2" fontId="6" fillId="17" borderId="0" xfId="2" applyNumberFormat="1" applyFont="1" applyFill="1" applyAlignment="1" applyProtection="1">
      <alignment horizontal="center" vertical="center"/>
    </xf>
    <xf numFmtId="2" fontId="0" fillId="17" borderId="0" xfId="0" applyNumberFormat="1" applyFill="1" applyAlignment="1" applyProtection="1">
      <alignment horizontal="center"/>
      <protection locked="0"/>
    </xf>
    <xf numFmtId="2" fontId="0" fillId="17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0" fontId="7" fillId="13" borderId="2" xfId="1" applyFont="1" applyFill="1" applyBorder="1" applyAlignment="1" applyProtection="1">
      <alignment horizontal="center" vertical="center"/>
    </xf>
    <xf numFmtId="0" fontId="14" fillId="11" borderId="2" xfId="0" applyFont="1" applyFill="1" applyBorder="1" applyAlignment="1">
      <alignment horizontal="center"/>
    </xf>
    <xf numFmtId="0" fontId="0" fillId="20" borderId="2" xfId="0" applyFill="1" applyBorder="1" applyAlignment="1">
      <alignment horizontal="center"/>
    </xf>
    <xf numFmtId="2" fontId="8" fillId="16" borderId="2" xfId="2" applyNumberFormat="1" applyFont="1" applyFill="1" applyBorder="1" applyAlignment="1" applyProtection="1">
      <alignment horizontal="center" vertical="center"/>
    </xf>
    <xf numFmtId="2" fontId="0" fillId="0" borderId="0" xfId="0" applyNumberForma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2" fontId="0" fillId="2" borderId="2" xfId="0" applyNumberFormat="1" applyFill="1" applyBorder="1" applyAlignment="1">
      <alignment horizontal="center"/>
    </xf>
    <xf numFmtId="165" fontId="11" fillId="0" borderId="0" xfId="1" applyNumberFormat="1" applyFont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 applyProtection="1">
      <alignment horizontal="left" wrapText="1"/>
      <protection locked="0"/>
    </xf>
    <xf numFmtId="0" fontId="4" fillId="4" borderId="2" xfId="0" applyFont="1" applyFill="1" applyBorder="1" applyAlignment="1" applyProtection="1">
      <alignment horizontal="left" wrapText="1" shrinkToFit="1"/>
      <protection locked="0"/>
    </xf>
    <xf numFmtId="0" fontId="9" fillId="3" borderId="2" xfId="0" applyFont="1" applyFill="1" applyBorder="1" applyAlignment="1" applyProtection="1">
      <alignment horizontal="center"/>
      <protection locked="0"/>
    </xf>
    <xf numFmtId="4" fontId="15" fillId="0" borderId="0" xfId="10" applyNumberFormat="1" applyFont="1" applyAlignment="1">
      <alignment horizontal="center" vertical="center" wrapText="1"/>
    </xf>
    <xf numFmtId="0" fontId="16" fillId="0" borderId="2" xfId="10" applyFont="1" applyBorder="1" applyAlignment="1">
      <alignment horizontal="center" vertical="center" wrapText="1"/>
    </xf>
    <xf numFmtId="0" fontId="15" fillId="0" borderId="0" xfId="10" applyFont="1" applyAlignment="1">
      <alignment horizontal="center" vertical="center" wrapText="1"/>
    </xf>
    <xf numFmtId="2" fontId="8" fillId="19" borderId="0" xfId="2" applyNumberFormat="1" applyFont="1" applyFill="1" applyAlignment="1" applyProtection="1">
      <alignment horizontal="center" vertical="center"/>
    </xf>
    <xf numFmtId="2" fontId="8" fillId="0" borderId="0" xfId="2" applyNumberFormat="1" applyFont="1" applyAlignment="1" applyProtection="1">
      <alignment horizontal="center" vertical="center"/>
    </xf>
    <xf numFmtId="2" fontId="8" fillId="13" borderId="2" xfId="2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7" fillId="13" borderId="2" xfId="1" applyFont="1" applyFill="1" applyBorder="1" applyAlignment="1" applyProtection="1">
      <alignment horizontal="right" vertical="center"/>
      <protection locked="0"/>
    </xf>
    <xf numFmtId="2" fontId="1" fillId="21" borderId="11" xfId="11" applyNumberFormat="1" applyFill="1" applyBorder="1" applyAlignment="1" applyProtection="1">
      <alignment horizontal="center" vertical="center"/>
    </xf>
    <xf numFmtId="2" fontId="2" fillId="21" borderId="2" xfId="10" applyNumberFormat="1" applyFont="1" applyFill="1" applyBorder="1" applyAlignment="1">
      <alignment horizontal="center" vertical="center" wrapText="1"/>
    </xf>
    <xf numFmtId="2" fontId="1" fillId="21" borderId="2" xfId="11" applyNumberFormat="1" applyFill="1" applyBorder="1" applyAlignment="1">
      <alignment horizontal="center" vertical="center" wrapText="1"/>
    </xf>
    <xf numFmtId="2" fontId="1" fillId="21" borderId="2" xfId="10" applyNumberForma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4" fillId="0" borderId="2" xfId="1" applyFont="1" applyBorder="1" applyAlignment="1" applyProtection="1">
      <alignment horizontal="left" wrapText="1"/>
      <protection locked="0"/>
    </xf>
    <xf numFmtId="0" fontId="4" fillId="0" borderId="2" xfId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2" fontId="0" fillId="0" borderId="0" xfId="0" applyNumberFormat="1" applyAlignment="1">
      <alignment horizontal="center" vertical="center"/>
    </xf>
    <xf numFmtId="49" fontId="10" fillId="10" borderId="12" xfId="3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2" xfId="1" applyBorder="1" applyAlignment="1" applyProtection="1">
      <alignment horizontal="left" vertical="center" wrapText="1"/>
      <protection locked="0"/>
    </xf>
    <xf numFmtId="0" fontId="19" fillId="22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22" borderId="2" xfId="12" applyFill="1" applyBorder="1" applyAlignment="1">
      <alignment horizontal="center" vertical="center" wrapText="1"/>
    </xf>
    <xf numFmtId="0" fontId="20" fillId="0" borderId="2" xfId="12" applyBorder="1" applyAlignment="1">
      <alignment horizontal="center" vertical="center" wrapText="1"/>
    </xf>
    <xf numFmtId="2" fontId="0" fillId="23" borderId="2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2" fontId="0" fillId="24" borderId="2" xfId="0" applyNumberFormat="1" applyFill="1" applyBorder="1" applyAlignment="1">
      <alignment horizontal="center"/>
    </xf>
    <xf numFmtId="0" fontId="1" fillId="11" borderId="2" xfId="0" applyFont="1" applyFill="1" applyBorder="1" applyAlignment="1">
      <alignment horizontal="center" vertical="center"/>
    </xf>
    <xf numFmtId="2" fontId="0" fillId="11" borderId="2" xfId="0" applyNumberFormat="1" applyFill="1" applyBorder="1" applyAlignment="1">
      <alignment horizontal="center"/>
    </xf>
    <xf numFmtId="2" fontId="8" fillId="25" borderId="2" xfId="2" applyNumberFormat="1" applyFont="1" applyFill="1" applyBorder="1" applyAlignment="1" applyProtection="1">
      <alignment horizontal="center" vertical="center"/>
    </xf>
    <xf numFmtId="0" fontId="0" fillId="2" borderId="2" xfId="0" applyFill="1" applyBorder="1" applyAlignment="1">
      <alignment horizontal="center"/>
    </xf>
    <xf numFmtId="2" fontId="0" fillId="0" borderId="2" xfId="0" applyNumberFormat="1" applyBorder="1" applyAlignment="1" applyProtection="1">
      <alignment horizontal="center"/>
      <protection locked="0"/>
    </xf>
    <xf numFmtId="0" fontId="1" fillId="14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17" borderId="0" xfId="0" applyFill="1" applyAlignment="1" applyProtection="1">
      <alignment horizontal="center"/>
      <protection locked="0"/>
    </xf>
    <xf numFmtId="0" fontId="1" fillId="0" borderId="2" xfId="0" applyFont="1" applyBorder="1"/>
    <xf numFmtId="0" fontId="1" fillId="11" borderId="2" xfId="0" applyFont="1" applyFill="1" applyBorder="1" applyAlignment="1">
      <alignment horizontal="left" vertical="center"/>
    </xf>
    <xf numFmtId="49" fontId="0" fillId="4" borderId="2" xfId="1" applyNumberFormat="1" applyFont="1" applyFill="1" applyBorder="1" applyAlignment="1" applyProtection="1">
      <alignment horizontal="left" vertical="center"/>
    </xf>
    <xf numFmtId="49" fontId="0" fillId="7" borderId="2" xfId="1" applyNumberFormat="1" applyFont="1" applyFill="1" applyBorder="1" applyAlignment="1" applyProtection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2" fontId="1" fillId="0" borderId="0" xfId="0" applyNumberFormat="1" applyFont="1" applyAlignment="1">
      <alignment horizontal="center"/>
    </xf>
    <xf numFmtId="2" fontId="1" fillId="23" borderId="2" xfId="0" applyNumberFormat="1" applyFont="1" applyFill="1" applyBorder="1" applyAlignment="1">
      <alignment horizontal="center"/>
    </xf>
    <xf numFmtId="2" fontId="1" fillId="24" borderId="2" xfId="0" applyNumberFormat="1" applyFont="1" applyFill="1" applyBorder="1" applyAlignment="1">
      <alignment horizontal="center"/>
    </xf>
    <xf numFmtId="0" fontId="1" fillId="0" borderId="0" xfId="0" applyFont="1"/>
    <xf numFmtId="2" fontId="1" fillId="11" borderId="2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21" borderId="2" xfId="0" applyFill="1" applyBorder="1" applyAlignment="1">
      <alignment horizontal="center"/>
    </xf>
    <xf numFmtId="2" fontId="0" fillId="21" borderId="2" xfId="0" applyNumberFormat="1" applyFill="1" applyBorder="1" applyAlignment="1">
      <alignment horizontal="center"/>
    </xf>
    <xf numFmtId="0" fontId="0" fillId="0" borderId="2" xfId="0" applyBorder="1"/>
    <xf numFmtId="0" fontId="26" fillId="0" borderId="2" xfId="0" applyFont="1" applyBorder="1"/>
    <xf numFmtId="0" fontId="28" fillId="0" borderId="2" xfId="0" applyFont="1" applyBorder="1" applyAlignment="1">
      <alignment horizontal="left"/>
    </xf>
    <xf numFmtId="44" fontId="31" fillId="0" borderId="2" xfId="0" applyNumberFormat="1" applyFont="1" applyBorder="1"/>
    <xf numFmtId="0" fontId="28" fillId="0" borderId="10" xfId="0" applyFont="1" applyBorder="1"/>
    <xf numFmtId="0" fontId="1" fillId="0" borderId="0" xfId="0" applyFont="1" applyAlignment="1" applyProtection="1">
      <alignment horizontal="center" vertical="center"/>
      <protection locked="0"/>
    </xf>
    <xf numFmtId="0" fontId="26" fillId="21" borderId="2" xfId="0" applyFont="1" applyFill="1" applyBorder="1" applyAlignment="1">
      <alignment horizontal="center"/>
    </xf>
    <xf numFmtId="166" fontId="26" fillId="21" borderId="2" xfId="0" applyNumberFormat="1" applyFont="1" applyFill="1" applyBorder="1"/>
    <xf numFmtId="8" fontId="26" fillId="21" borderId="2" xfId="0" applyNumberFormat="1" applyFont="1" applyFill="1" applyBorder="1"/>
    <xf numFmtId="8" fontId="27" fillId="21" borderId="2" xfId="0" applyNumberFormat="1" applyFont="1" applyFill="1" applyBorder="1"/>
    <xf numFmtId="166" fontId="27" fillId="21" borderId="2" xfId="0" applyNumberFormat="1" applyFont="1" applyFill="1" applyBorder="1"/>
    <xf numFmtId="0" fontId="1" fillId="11" borderId="2" xfId="0" applyFont="1" applyFill="1" applyBorder="1" applyAlignment="1">
      <alignment horizontal="center"/>
    </xf>
    <xf numFmtId="0" fontId="1" fillId="21" borderId="2" xfId="0" applyFont="1" applyFill="1" applyBorder="1" applyAlignment="1">
      <alignment horizontal="center"/>
    </xf>
    <xf numFmtId="166" fontId="0" fillId="0" borderId="0" xfId="0" applyNumberFormat="1"/>
    <xf numFmtId="0" fontId="1" fillId="0" borderId="2" xfId="0" applyFont="1" applyBorder="1" applyAlignment="1">
      <alignment horizontal="left"/>
    </xf>
    <xf numFmtId="0" fontId="28" fillId="21" borderId="2" xfId="0" applyFont="1" applyFill="1" applyBorder="1"/>
    <xf numFmtId="0" fontId="28" fillId="21" borderId="2" xfId="0" applyFont="1" applyFill="1" applyBorder="1" applyAlignment="1">
      <alignment horizontal="left"/>
    </xf>
    <xf numFmtId="0" fontId="30" fillId="21" borderId="2" xfId="0" applyFont="1" applyFill="1" applyBorder="1"/>
    <xf numFmtId="0" fontId="1" fillId="11" borderId="2" xfId="0" applyFont="1" applyFill="1" applyBorder="1"/>
    <xf numFmtId="0" fontId="1" fillId="23" borderId="2" xfId="0" applyFont="1" applyFill="1" applyBorder="1"/>
    <xf numFmtId="0" fontId="1" fillId="11" borderId="2" xfId="0" applyFont="1" applyFill="1" applyBorder="1" applyAlignment="1">
      <alignment horizontal="left"/>
    </xf>
    <xf numFmtId="0" fontId="0" fillId="11" borderId="2" xfId="0" applyFill="1" applyBorder="1" applyAlignment="1">
      <alignment horizontal="center"/>
    </xf>
    <xf numFmtId="0" fontId="33" fillId="21" borderId="2" xfId="0" applyFont="1" applyFill="1" applyBorder="1" applyAlignment="1">
      <alignment horizontal="left"/>
    </xf>
    <xf numFmtId="0" fontId="1" fillId="11" borderId="5" xfId="0" applyFont="1" applyFill="1" applyBorder="1" applyAlignment="1">
      <alignment horizontal="center" vertical="center"/>
    </xf>
    <xf numFmtId="0" fontId="1" fillId="11" borderId="2" xfId="0" applyFont="1" applyFill="1" applyBorder="1" applyAlignment="1" applyProtection="1">
      <alignment horizontal="center" vertical="center"/>
      <protection locked="0"/>
    </xf>
    <xf numFmtId="0" fontId="0" fillId="29" borderId="5" xfId="0" applyFill="1" applyBorder="1" applyAlignment="1" applyProtection="1">
      <alignment vertical="center"/>
      <protection locked="0"/>
    </xf>
    <xf numFmtId="0" fontId="1" fillId="29" borderId="5" xfId="0" applyFont="1" applyFill="1" applyBorder="1" applyAlignment="1" applyProtection="1">
      <alignment vertical="center"/>
      <protection locked="0"/>
    </xf>
    <xf numFmtId="0" fontId="0" fillId="29" borderId="4" xfId="0" applyFill="1" applyBorder="1" applyAlignment="1" applyProtection="1">
      <alignment vertical="center"/>
      <protection locked="0"/>
    </xf>
    <xf numFmtId="0" fontId="0" fillId="29" borderId="4" xfId="0" applyFill="1" applyBorder="1" applyProtection="1">
      <protection locked="0"/>
    </xf>
    <xf numFmtId="0" fontId="0" fillId="29" borderId="10" xfId="0" applyFill="1" applyBorder="1" applyProtection="1">
      <protection locked="0"/>
    </xf>
    <xf numFmtId="0" fontId="27" fillId="21" borderId="2" xfId="0" applyFont="1" applyFill="1" applyBorder="1" applyAlignment="1">
      <alignment horizontal="left"/>
    </xf>
    <xf numFmtId="8" fontId="26" fillId="23" borderId="2" xfId="0" applyNumberFormat="1" applyFont="1" applyFill="1" applyBorder="1"/>
    <xf numFmtId="8" fontId="26" fillId="0" borderId="0" xfId="0" applyNumberFormat="1" applyFont="1"/>
    <xf numFmtId="166" fontId="1" fillId="11" borderId="2" xfId="0" applyNumberFormat="1" applyFont="1" applyFill="1" applyBorder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166" fontId="26" fillId="0" borderId="0" xfId="0" applyNumberFormat="1" applyFont="1"/>
    <xf numFmtId="167" fontId="0" fillId="21" borderId="2" xfId="0" applyNumberForma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1" fillId="4" borderId="2" xfId="0" applyFont="1" applyFill="1" applyBorder="1" applyAlignment="1" applyProtection="1">
      <alignment horizontal="left" wrapText="1"/>
      <protection locked="0"/>
    </xf>
    <xf numFmtId="16" fontId="0" fillId="0" borderId="2" xfId="0" applyNumberFormat="1" applyBorder="1" applyProtection="1">
      <protection locked="0"/>
    </xf>
    <xf numFmtId="2" fontId="0" fillId="0" borderId="0" xfId="0" applyNumberFormat="1" applyProtection="1">
      <protection locked="0"/>
    </xf>
    <xf numFmtId="14" fontId="0" fillId="0" borderId="2" xfId="0" applyNumberFormat="1" applyBorder="1" applyProtection="1">
      <protection locked="0"/>
    </xf>
    <xf numFmtId="0" fontId="1" fillId="0" borderId="2" xfId="1" applyBorder="1" applyAlignment="1" applyProtection="1">
      <alignment horizontal="left" wrapText="1"/>
      <protection locked="0"/>
    </xf>
    <xf numFmtId="0" fontId="1" fillId="0" borderId="2" xfId="1" applyBorder="1" applyProtection="1">
      <protection locked="0"/>
    </xf>
    <xf numFmtId="2" fontId="36" fillId="0" borderId="2" xfId="2" applyNumberFormat="1" applyFont="1" applyBorder="1" applyAlignment="1" applyProtection="1">
      <alignment horizontal="center" vertical="center"/>
      <protection locked="0"/>
    </xf>
    <xf numFmtId="2" fontId="37" fillId="13" borderId="2" xfId="2" applyNumberFormat="1" applyFont="1" applyFill="1" applyBorder="1" applyAlignment="1" applyProtection="1">
      <alignment horizontal="center" vertical="center"/>
    </xf>
    <xf numFmtId="2" fontId="36" fillId="0" borderId="0" xfId="0" applyNumberFormat="1" applyFont="1" applyAlignment="1" applyProtection="1">
      <alignment horizontal="center"/>
      <protection locked="0"/>
    </xf>
    <xf numFmtId="2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center"/>
    </xf>
    <xf numFmtId="49" fontId="36" fillId="10" borderId="2" xfId="3" applyNumberFormat="1" applyFont="1" applyFill="1" applyBorder="1" applyAlignment="1" applyProtection="1">
      <alignment horizontal="center" vertical="center" wrapText="1"/>
      <protection locked="0"/>
    </xf>
    <xf numFmtId="2" fontId="0" fillId="20" borderId="2" xfId="0" applyNumberFormat="1" applyFill="1" applyBorder="1" applyAlignment="1">
      <alignment horizontal="center" vertical="center"/>
    </xf>
    <xf numFmtId="0" fontId="1" fillId="30" borderId="2" xfId="0" applyFont="1" applyFill="1" applyBorder="1" applyAlignment="1" applyProtection="1">
      <alignment horizontal="center"/>
      <protection locked="0"/>
    </xf>
    <xf numFmtId="2" fontId="0" fillId="30" borderId="2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31" borderId="2" xfId="0" applyFont="1" applyFill="1" applyBorder="1" applyAlignment="1">
      <alignment horizontal="left" vertical="center" wrapText="1"/>
    </xf>
    <xf numFmtId="0" fontId="1" fillId="31" borderId="2" xfId="0" applyFont="1" applyFill="1" applyBorder="1" applyAlignment="1">
      <alignment horizontal="left" vertical="center"/>
    </xf>
    <xf numFmtId="165" fontId="11" fillId="30" borderId="2" xfId="1" applyNumberFormat="1" applyFont="1" applyFill="1" applyBorder="1" applyAlignment="1" applyProtection="1">
      <alignment horizontal="left" vertical="center" wrapText="1"/>
      <protection locked="0"/>
    </xf>
    <xf numFmtId="2" fontId="0" fillId="30" borderId="2" xfId="0" applyNumberFormat="1" applyFill="1" applyBorder="1" applyAlignment="1">
      <alignment horizontal="center"/>
    </xf>
    <xf numFmtId="49" fontId="0" fillId="23" borderId="2" xfId="1" applyNumberFormat="1" applyFont="1" applyFill="1" applyBorder="1" applyAlignment="1" applyProtection="1">
      <alignment horizontal="left" vertical="center"/>
    </xf>
    <xf numFmtId="49" fontId="4" fillId="23" borderId="2" xfId="1" applyNumberFormat="1" applyFont="1" applyFill="1" applyBorder="1" applyAlignment="1" applyProtection="1">
      <alignment horizontal="left" vertical="center"/>
    </xf>
    <xf numFmtId="49" fontId="1" fillId="23" borderId="2" xfId="1" applyNumberFormat="1" applyFill="1" applyBorder="1" applyAlignment="1" applyProtection="1">
      <alignment horizontal="left" vertical="center"/>
    </xf>
    <xf numFmtId="2" fontId="0" fillId="32" borderId="2" xfId="0" applyNumberFormat="1" applyFill="1" applyBorder="1" applyAlignment="1" applyProtection="1">
      <alignment horizontal="center" vertical="center"/>
      <protection locked="0"/>
    </xf>
    <xf numFmtId="165" fontId="3" fillId="20" borderId="2" xfId="1" applyNumberFormat="1" applyFont="1" applyFill="1" applyBorder="1" applyAlignment="1" applyProtection="1">
      <alignment horizontal="center" vertical="center" wrapText="1"/>
      <protection locked="0"/>
    </xf>
    <xf numFmtId="2" fontId="0" fillId="20" borderId="2" xfId="0" applyNumberFormat="1" applyFill="1" applyBorder="1" applyAlignment="1" applyProtection="1">
      <alignment horizontal="center" vertical="center"/>
      <protection locked="0"/>
    </xf>
    <xf numFmtId="0" fontId="1" fillId="11" borderId="2" xfId="0" applyFont="1" applyFill="1" applyBorder="1" applyAlignment="1" applyProtection="1">
      <alignment horizontal="left" wrapText="1"/>
      <protection locked="0"/>
    </xf>
    <xf numFmtId="0" fontId="0" fillId="32" borderId="2" xfId="0" applyFill="1" applyBorder="1" applyProtection="1">
      <protection locked="0"/>
    </xf>
    <xf numFmtId="2" fontId="0" fillId="32" borderId="2" xfId="0" applyNumberFormat="1" applyFill="1" applyBorder="1" applyAlignment="1">
      <alignment horizontal="center"/>
    </xf>
    <xf numFmtId="0" fontId="1" fillId="32" borderId="2" xfId="0" applyFont="1" applyFill="1" applyBorder="1" applyAlignment="1" applyProtection="1">
      <alignment horizontal="left"/>
      <protection locked="0"/>
    </xf>
    <xf numFmtId="2" fontId="0" fillId="32" borderId="12" xfId="0" applyNumberFormat="1" applyFill="1" applyBorder="1" applyAlignment="1">
      <alignment horizontal="center"/>
    </xf>
    <xf numFmtId="0" fontId="1" fillId="32" borderId="12" xfId="0" applyFont="1" applyFill="1" applyBorder="1" applyAlignment="1" applyProtection="1">
      <alignment horizontal="left"/>
      <protection locked="0"/>
    </xf>
    <xf numFmtId="0" fontId="1" fillId="14" borderId="2" xfId="0" applyFont="1" applyFill="1" applyBorder="1" applyAlignment="1" applyProtection="1">
      <alignment horizontal="center"/>
      <protection locked="0"/>
    </xf>
    <xf numFmtId="2" fontId="0" fillId="14" borderId="2" xfId="0" applyNumberFormat="1" applyFill="1" applyBorder="1" applyAlignment="1">
      <alignment horizontal="center" vertical="center"/>
    </xf>
    <xf numFmtId="165" fontId="11" fillId="14" borderId="2" xfId="1" applyNumberFormat="1" applyFont="1" applyFill="1" applyBorder="1" applyAlignment="1" applyProtection="1">
      <alignment horizontal="left" vertical="center" wrapText="1"/>
      <protection locked="0"/>
    </xf>
    <xf numFmtId="2" fontId="0" fillId="14" borderId="2" xfId="0" applyNumberFormat="1" applyFill="1" applyBorder="1" applyAlignment="1">
      <alignment horizontal="center"/>
    </xf>
    <xf numFmtId="0" fontId="1" fillId="14" borderId="14" xfId="0" applyFont="1" applyFill="1" applyBorder="1" applyAlignment="1" applyProtection="1">
      <alignment horizontal="center"/>
      <protection locked="0"/>
    </xf>
    <xf numFmtId="2" fontId="0" fillId="14" borderId="14" xfId="0" applyNumberFormat="1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1" borderId="2" xfId="0" applyFont="1" applyFill="1" applyBorder="1" applyAlignment="1">
      <alignment horizontal="left"/>
    </xf>
    <xf numFmtId="166" fontId="0" fillId="21" borderId="2" xfId="0" applyNumberFormat="1" applyFill="1" applyBorder="1" applyAlignment="1">
      <alignment horizontal="right"/>
    </xf>
    <xf numFmtId="0" fontId="30" fillId="0" borderId="0" xfId="0" applyFont="1"/>
    <xf numFmtId="8" fontId="27" fillId="0" borderId="0" xfId="0" applyNumberFormat="1" applyFont="1"/>
    <xf numFmtId="166" fontId="0" fillId="0" borderId="0" xfId="0" applyNumberFormat="1" applyAlignment="1">
      <alignment horizontal="right"/>
    </xf>
    <xf numFmtId="49" fontId="10" fillId="9" borderId="12" xfId="3" applyNumberFormat="1" applyFont="1" applyFill="1" applyBorder="1" applyAlignment="1" applyProtection="1">
      <alignment horizontal="center" vertical="center" wrapText="1"/>
      <protection locked="0"/>
    </xf>
    <xf numFmtId="49" fontId="10" fillId="15" borderId="12" xfId="3" applyNumberFormat="1" applyFont="1" applyFill="1" applyBorder="1" applyAlignment="1" applyProtection="1">
      <alignment horizontal="center" vertical="center" wrapText="1"/>
      <protection locked="0"/>
    </xf>
    <xf numFmtId="49" fontId="10" fillId="28" borderId="12" xfId="3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40" fillId="0" borderId="0" xfId="0" applyFont="1"/>
    <xf numFmtId="0" fontId="41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horizontal="justify" vertical="center" wrapText="1"/>
    </xf>
    <xf numFmtId="0" fontId="44" fillId="0" borderId="0" xfId="0" applyFont="1" applyAlignment="1">
      <alignment horizontal="justify" vertical="center" wrapText="1"/>
    </xf>
    <xf numFmtId="0" fontId="43" fillId="0" borderId="0" xfId="0" applyFont="1" applyAlignment="1">
      <alignment horizontal="justify" vertical="center" wrapText="1"/>
    </xf>
    <xf numFmtId="0" fontId="41" fillId="0" borderId="0" xfId="0" applyFont="1" applyAlignment="1">
      <alignment horizontal="justify" vertical="center" wrapText="1"/>
    </xf>
    <xf numFmtId="0" fontId="34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34" fillId="0" borderId="0" xfId="0" applyFont="1"/>
    <xf numFmtId="0" fontId="1" fillId="0" borderId="0" xfId="0" applyFont="1" applyAlignment="1">
      <alignment wrapText="1"/>
    </xf>
    <xf numFmtId="0" fontId="47" fillId="0" borderId="0" xfId="0" applyFont="1"/>
    <xf numFmtId="8" fontId="48" fillId="21" borderId="2" xfId="0" applyNumberFormat="1" applyFont="1" applyFill="1" applyBorder="1"/>
    <xf numFmtId="0" fontId="48" fillId="21" borderId="2" xfId="0" applyFont="1" applyFill="1" applyBorder="1"/>
    <xf numFmtId="0" fontId="14" fillId="0" borderId="10" xfId="0" applyFont="1" applyBorder="1" applyAlignment="1" applyProtection="1">
      <alignment horizontal="center"/>
      <protection locked="0"/>
    </xf>
    <xf numFmtId="0" fontId="49" fillId="0" borderId="2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50" fillId="0" borderId="2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4" fontId="1" fillId="0" borderId="2" xfId="1" applyNumberFormat="1" applyBorder="1" applyAlignment="1" applyProtection="1">
      <alignment horizontal="center"/>
      <protection locked="0"/>
    </xf>
    <xf numFmtId="0" fontId="49" fillId="0" borderId="2" xfId="0" applyFont="1" applyBorder="1" applyAlignment="1" applyProtection="1">
      <alignment horizontal="center" vertical="center" wrapText="1"/>
      <protection locked="0"/>
    </xf>
    <xf numFmtId="0" fontId="49" fillId="0" borderId="2" xfId="0" applyFont="1" applyBorder="1" applyAlignment="1" applyProtection="1">
      <alignment horizontal="center"/>
      <protection locked="0"/>
    </xf>
    <xf numFmtId="0" fontId="50" fillId="0" borderId="2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49" fontId="10" fillId="9" borderId="12" xfId="3" applyNumberFormat="1" applyFont="1" applyFill="1" applyBorder="1" applyAlignment="1" applyProtection="1">
      <alignment horizontal="center" vertical="center"/>
    </xf>
    <xf numFmtId="0" fontId="38" fillId="0" borderId="2" xfId="0" applyFont="1" applyBorder="1" applyAlignment="1" applyProtection="1">
      <alignment horizontal="center" vertical="center" wrapText="1"/>
      <protection locked="0"/>
    </xf>
    <xf numFmtId="0" fontId="38" fillId="0" borderId="2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2" fontId="0" fillId="0" borderId="0" xfId="0" applyNumberFormat="1"/>
    <xf numFmtId="0" fontId="30" fillId="11" borderId="14" xfId="0" applyFont="1" applyFill="1" applyBorder="1"/>
    <xf numFmtId="44" fontId="29" fillId="11" borderId="14" xfId="13" applyFont="1" applyFill="1" applyBorder="1"/>
    <xf numFmtId="0" fontId="28" fillId="0" borderId="0" xfId="0" applyFont="1" applyAlignment="1">
      <alignment horizontal="left"/>
    </xf>
    <xf numFmtId="2" fontId="2" fillId="34" borderId="2" xfId="10" applyNumberFormat="1" applyFont="1" applyFill="1" applyBorder="1" applyAlignment="1">
      <alignment horizontal="center" vertical="center" wrapText="1"/>
    </xf>
    <xf numFmtId="0" fontId="48" fillId="33" borderId="18" xfId="0" applyFont="1" applyFill="1" applyBorder="1"/>
    <xf numFmtId="166" fontId="26" fillId="21" borderId="12" xfId="0" applyNumberFormat="1" applyFont="1" applyFill="1" applyBorder="1"/>
    <xf numFmtId="0" fontId="0" fillId="21" borderId="2" xfId="0" applyFill="1" applyBorder="1" applyAlignment="1" applyProtection="1">
      <alignment horizontal="left"/>
      <protection locked="0"/>
    </xf>
    <xf numFmtId="0" fontId="0" fillId="21" borderId="2" xfId="0" applyFill="1" applyBorder="1"/>
    <xf numFmtId="166" fontId="15" fillId="21" borderId="2" xfId="0" applyNumberFormat="1" applyFont="1" applyFill="1" applyBorder="1" applyAlignment="1" applyProtection="1">
      <alignment horizontal="right"/>
      <protection locked="0"/>
    </xf>
    <xf numFmtId="0" fontId="28" fillId="0" borderId="0" xfId="0" applyFont="1"/>
    <xf numFmtId="8" fontId="1" fillId="33" borderId="17" xfId="0" applyNumberFormat="1" applyFont="1" applyFill="1" applyBorder="1"/>
    <xf numFmtId="8" fontId="32" fillId="21" borderId="2" xfId="0" applyNumberFormat="1" applyFont="1" applyFill="1" applyBorder="1"/>
    <xf numFmtId="8" fontId="1" fillId="21" borderId="2" xfId="0" applyNumberFormat="1" applyFont="1" applyFill="1" applyBorder="1"/>
    <xf numFmtId="0" fontId="1" fillId="33" borderId="17" xfId="0" applyFont="1" applyFill="1" applyBorder="1"/>
    <xf numFmtId="166" fontId="32" fillId="21" borderId="2" xfId="0" applyNumberFormat="1" applyFont="1" applyFill="1" applyBorder="1"/>
    <xf numFmtId="8" fontId="15" fillId="21" borderId="2" xfId="0" applyNumberFormat="1" applyFont="1" applyFill="1" applyBorder="1"/>
    <xf numFmtId="166" fontId="29" fillId="21" borderId="2" xfId="0" applyNumberFormat="1" applyFont="1" applyFill="1" applyBorder="1"/>
    <xf numFmtId="0" fontId="0" fillId="21" borderId="2" xfId="0" applyFill="1" applyBorder="1" applyAlignment="1">
      <alignment horizontal="center" vertical="center"/>
    </xf>
    <xf numFmtId="2" fontId="0" fillId="21" borderId="2" xfId="0" applyNumberFormat="1" applyFill="1" applyBorder="1" applyAlignment="1">
      <alignment horizontal="center" vertical="center"/>
    </xf>
    <xf numFmtId="167" fontId="0" fillId="21" borderId="2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4" fontId="32" fillId="21" borderId="12" xfId="0" applyNumberFormat="1" applyFont="1" applyFill="1" applyBorder="1"/>
    <xf numFmtId="44" fontId="32" fillId="21" borderId="14" xfId="0" applyNumberFormat="1" applyFont="1" applyFill="1" applyBorder="1"/>
    <xf numFmtId="49" fontId="28" fillId="21" borderId="12" xfId="0" applyNumberFormat="1" applyFont="1" applyFill="1" applyBorder="1" applyAlignment="1">
      <alignment horizontal="left"/>
    </xf>
    <xf numFmtId="49" fontId="28" fillId="21" borderId="14" xfId="0" applyNumberFormat="1" applyFont="1" applyFill="1" applyBorder="1" applyAlignment="1">
      <alignment horizontal="left"/>
    </xf>
    <xf numFmtId="0" fontId="17" fillId="20" borderId="19" xfId="0" applyFont="1" applyFill="1" applyBorder="1" applyAlignment="1">
      <alignment horizontal="center" vertical="center"/>
    </xf>
    <xf numFmtId="166" fontId="17" fillId="20" borderId="20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 applyProtection="1">
      <alignment horizontal="center" vertical="center"/>
      <protection locked="0"/>
    </xf>
    <xf numFmtId="0" fontId="0" fillId="11" borderId="2" xfId="0" applyFill="1" applyBorder="1" applyAlignment="1" applyProtection="1">
      <alignment horizontal="center" vertical="center"/>
      <protection locked="0"/>
    </xf>
    <xf numFmtId="0" fontId="1" fillId="11" borderId="4" xfId="0" applyFont="1" applyFill="1" applyBorder="1" applyAlignment="1" applyProtection="1">
      <alignment horizontal="center" vertical="center"/>
      <protection locked="0"/>
    </xf>
    <xf numFmtId="0" fontId="1" fillId="11" borderId="10" xfId="0" applyFont="1" applyFill="1" applyBorder="1" applyAlignment="1" applyProtection="1">
      <alignment horizontal="center" vertical="center"/>
      <protection locked="0"/>
    </xf>
    <xf numFmtId="2" fontId="0" fillId="31" borderId="5" xfId="0" applyNumberFormat="1" applyFill="1" applyBorder="1" applyAlignment="1">
      <alignment horizontal="center" vertical="center"/>
    </xf>
    <xf numFmtId="2" fontId="0" fillId="31" borderId="4" xfId="0" applyNumberFormat="1" applyFill="1" applyBorder="1" applyAlignment="1">
      <alignment horizontal="center" vertical="center"/>
    </xf>
    <xf numFmtId="2" fontId="0" fillId="31" borderId="10" xfId="0" applyNumberFormat="1" applyFill="1" applyBorder="1" applyAlignment="1">
      <alignment horizontal="center" vertical="center"/>
    </xf>
    <xf numFmtId="2" fontId="0" fillId="0" borderId="5" xfId="0" applyNumberFormat="1" applyBorder="1" applyAlignment="1" applyProtection="1">
      <alignment horizontal="center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2" fontId="0" fillId="0" borderId="10" xfId="0" applyNumberFormat="1" applyBorder="1" applyAlignment="1" applyProtection="1">
      <alignment horizontal="center"/>
      <protection locked="0"/>
    </xf>
    <xf numFmtId="2" fontId="0" fillId="6" borderId="2" xfId="0" applyNumberFormat="1" applyFill="1" applyBorder="1" applyAlignment="1">
      <alignment horizontal="center" vertical="center"/>
    </xf>
    <xf numFmtId="2" fontId="0" fillId="5" borderId="5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30" borderId="5" xfId="0" applyNumberFormat="1" applyFill="1" applyBorder="1" applyAlignment="1">
      <alignment horizontal="center"/>
    </xf>
    <xf numFmtId="2" fontId="0" fillId="30" borderId="4" xfId="0" applyNumberFormat="1" applyFill="1" applyBorder="1" applyAlignment="1">
      <alignment horizontal="center"/>
    </xf>
    <xf numFmtId="2" fontId="0" fillId="30" borderId="10" xfId="0" applyNumberFormat="1" applyFill="1" applyBorder="1" applyAlignment="1">
      <alignment horizontal="center"/>
    </xf>
    <xf numFmtId="2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2" fontId="0" fillId="32" borderId="5" xfId="0" applyNumberFormat="1" applyFill="1" applyBorder="1" applyAlignment="1" applyProtection="1">
      <alignment horizontal="center" vertical="center"/>
      <protection locked="0"/>
    </xf>
    <xf numFmtId="2" fontId="0" fillId="32" borderId="4" xfId="0" applyNumberFormat="1" applyFill="1" applyBorder="1" applyAlignment="1" applyProtection="1">
      <alignment horizontal="center" vertical="center"/>
      <protection locked="0"/>
    </xf>
    <xf numFmtId="2" fontId="0" fillId="32" borderId="10" xfId="0" applyNumberFormat="1" applyFill="1" applyBorder="1" applyAlignment="1" applyProtection="1">
      <alignment horizontal="center" vertical="center"/>
      <protection locked="0"/>
    </xf>
    <xf numFmtId="2" fontId="0" fillId="32" borderId="5" xfId="0" applyNumberFormat="1" applyFill="1" applyBorder="1" applyAlignment="1">
      <alignment horizontal="center"/>
    </xf>
    <xf numFmtId="2" fontId="0" fillId="32" borderId="4" xfId="0" applyNumberFormat="1" applyFill="1" applyBorder="1" applyAlignment="1">
      <alignment horizontal="center"/>
    </xf>
    <xf numFmtId="2" fontId="0" fillId="32" borderId="10" xfId="0" applyNumberFormat="1" applyFill="1" applyBorder="1" applyAlignment="1">
      <alignment horizontal="center"/>
    </xf>
    <xf numFmtId="2" fontId="0" fillId="11" borderId="2" xfId="0" applyNumberForma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165" fontId="3" fillId="11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2" fontId="0" fillId="14" borderId="5" xfId="0" applyNumberFormat="1" applyFill="1" applyBorder="1" applyAlignment="1" applyProtection="1">
      <alignment horizontal="center" vertical="center"/>
      <protection locked="0"/>
    </xf>
    <xf numFmtId="2" fontId="0" fillId="14" borderId="4" xfId="0" applyNumberFormat="1" applyFill="1" applyBorder="1" applyAlignment="1" applyProtection="1">
      <alignment horizontal="center" vertical="center"/>
      <protection locked="0"/>
    </xf>
    <xf numFmtId="2" fontId="0" fillId="14" borderId="10" xfId="0" applyNumberFormat="1" applyFill="1" applyBorder="1" applyAlignment="1" applyProtection="1">
      <alignment horizontal="center" vertical="center"/>
      <protection locked="0"/>
    </xf>
    <xf numFmtId="2" fontId="0" fillId="5" borderId="2" xfId="0" applyNumberFormat="1" applyFill="1" applyBorder="1" applyAlignment="1">
      <alignment horizontal="center" vertical="center"/>
    </xf>
    <xf numFmtId="2" fontId="0" fillId="30" borderId="5" xfId="0" applyNumberFormat="1" applyFill="1" applyBorder="1" applyAlignment="1" applyProtection="1">
      <alignment horizontal="center" vertical="center"/>
      <protection locked="0"/>
    </xf>
    <xf numFmtId="2" fontId="0" fillId="30" borderId="4" xfId="0" applyNumberFormat="1" applyFill="1" applyBorder="1" applyAlignment="1" applyProtection="1">
      <alignment horizontal="center" vertical="center"/>
      <protection locked="0"/>
    </xf>
    <xf numFmtId="2" fontId="0" fillId="30" borderId="10" xfId="0" applyNumberFormat="1" applyFill="1" applyBorder="1" applyAlignment="1" applyProtection="1">
      <alignment horizontal="center" vertical="center"/>
      <protection locked="0"/>
    </xf>
    <xf numFmtId="2" fontId="0" fillId="14" borderId="5" xfId="0" applyNumberFormat="1" applyFill="1" applyBorder="1" applyAlignment="1">
      <alignment horizontal="center"/>
    </xf>
    <xf numFmtId="2" fontId="0" fillId="14" borderId="4" xfId="0" applyNumberFormat="1" applyFill="1" applyBorder="1" applyAlignment="1">
      <alignment horizontal="center"/>
    </xf>
    <xf numFmtId="2" fontId="0" fillId="14" borderId="10" xfId="0" applyNumberFormat="1" applyFill="1" applyBorder="1" applyAlignment="1">
      <alignment horizontal="center"/>
    </xf>
    <xf numFmtId="2" fontId="0" fillId="11" borderId="6" xfId="0" applyNumberFormat="1" applyFill="1" applyBorder="1" applyAlignment="1">
      <alignment horizontal="center" vertical="center"/>
    </xf>
    <xf numFmtId="2" fontId="0" fillId="11" borderId="13" xfId="0" applyNumberFormat="1" applyFill="1" applyBorder="1" applyAlignment="1">
      <alignment horizontal="center" vertical="center"/>
    </xf>
    <xf numFmtId="2" fontId="0" fillId="11" borderId="7" xfId="0" applyNumberFormat="1" applyFill="1" applyBorder="1" applyAlignment="1">
      <alignment horizontal="center" vertical="center"/>
    </xf>
    <xf numFmtId="2" fontId="0" fillId="11" borderId="8" xfId="0" applyNumberForma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0" fontId="4" fillId="12" borderId="2" xfId="0" applyFont="1" applyFill="1" applyBorder="1" applyAlignment="1" applyProtection="1">
      <alignment horizontal="center" vertical="center"/>
      <protection locked="0"/>
    </xf>
    <xf numFmtId="0" fontId="0" fillId="12" borderId="2" xfId="0" applyFill="1" applyBorder="1" applyAlignment="1" applyProtection="1">
      <alignment horizontal="center" vertical="center"/>
      <protection locked="0"/>
    </xf>
    <xf numFmtId="0" fontId="4" fillId="12" borderId="2" xfId="0" applyFont="1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2" fontId="0" fillId="4" borderId="2" xfId="1" applyNumberFormat="1" applyFont="1" applyFill="1" applyBorder="1" applyAlignment="1" applyProtection="1">
      <alignment horizontal="center" vertical="center"/>
    </xf>
    <xf numFmtId="0" fontId="0" fillId="32" borderId="10" xfId="0" applyFill="1" applyBorder="1" applyAlignment="1">
      <alignment horizontal="center" vertical="center"/>
    </xf>
    <xf numFmtId="0" fontId="0" fillId="0" borderId="10" xfId="0" applyBorder="1" applyAlignment="1" applyProtection="1">
      <alignment horizontal="center"/>
      <protection locked="0"/>
    </xf>
    <xf numFmtId="2" fontId="0" fillId="20" borderId="5" xfId="0" applyNumberFormat="1" applyFill="1" applyBorder="1" applyAlignment="1" applyProtection="1">
      <alignment horizontal="center" vertical="center"/>
      <protection locked="0"/>
    </xf>
    <xf numFmtId="2" fontId="0" fillId="20" borderId="4" xfId="0" applyNumberFormat="1" applyFill="1" applyBorder="1" applyAlignment="1" applyProtection="1">
      <alignment horizontal="center" vertical="center"/>
      <protection locked="0"/>
    </xf>
    <xf numFmtId="2" fontId="0" fillId="20" borderId="10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0" xfId="0" applyNumberFormat="1" applyBorder="1" applyAlignment="1" applyProtection="1">
      <alignment horizontal="center" vertical="center"/>
      <protection locked="0"/>
    </xf>
    <xf numFmtId="0" fontId="2" fillId="8" borderId="14" xfId="0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2" fontId="0" fillId="20" borderId="2" xfId="0" applyNumberFormat="1" applyFill="1" applyBorder="1" applyAlignment="1">
      <alignment horizontal="center" vertical="center"/>
    </xf>
    <xf numFmtId="2" fontId="0" fillId="23" borderId="2" xfId="1" applyNumberFormat="1" applyFont="1" applyFill="1" applyBorder="1" applyAlignment="1" applyProtection="1">
      <alignment horizontal="center" vertical="center"/>
    </xf>
    <xf numFmtId="2" fontId="0" fillId="7" borderId="2" xfId="1" applyNumberFormat="1" applyFont="1" applyFill="1" applyBorder="1" applyAlignment="1" applyProtection="1">
      <alignment horizontal="center" vertical="center"/>
    </xf>
    <xf numFmtId="0" fontId="0" fillId="23" borderId="2" xfId="0" applyFill="1" applyBorder="1" applyAlignment="1">
      <alignment horizontal="center" vertical="center"/>
    </xf>
    <xf numFmtId="2" fontId="0" fillId="23" borderId="5" xfId="1" applyNumberFormat="1" applyFont="1" applyFill="1" applyBorder="1" applyAlignment="1" applyProtection="1">
      <alignment horizontal="center" vertical="center"/>
    </xf>
    <xf numFmtId="2" fontId="0" fillId="23" borderId="4" xfId="1" applyNumberFormat="1" applyFont="1" applyFill="1" applyBorder="1" applyAlignment="1" applyProtection="1">
      <alignment horizontal="center" vertical="center"/>
    </xf>
    <xf numFmtId="0" fontId="0" fillId="23" borderId="4" xfId="0" applyFill="1" applyBorder="1" applyAlignment="1">
      <alignment horizontal="center" vertical="center"/>
    </xf>
    <xf numFmtId="0" fontId="0" fillId="23" borderId="10" xfId="0" applyFill="1" applyBorder="1" applyAlignment="1">
      <alignment horizontal="center" vertical="center"/>
    </xf>
    <xf numFmtId="2" fontId="1" fillId="0" borderId="2" xfId="0" applyNumberFormat="1" applyFon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horizontal="center" vertical="center"/>
      <protection locked="0"/>
    </xf>
    <xf numFmtId="0" fontId="1" fillId="11" borderId="12" xfId="0" applyFont="1" applyFill="1" applyBorder="1" applyAlignment="1" applyProtection="1">
      <alignment horizontal="center" vertical="center"/>
      <protection locked="0"/>
    </xf>
    <xf numFmtId="0" fontId="0" fillId="11" borderId="12" xfId="0" applyFill="1" applyBorder="1" applyAlignment="1" applyProtection="1">
      <alignment horizontal="center" vertical="center"/>
      <protection locked="0"/>
    </xf>
    <xf numFmtId="2" fontId="0" fillId="32" borderId="15" xfId="0" applyNumberFormat="1" applyFill="1" applyBorder="1" applyAlignment="1">
      <alignment horizontal="center"/>
    </xf>
    <xf numFmtId="0" fontId="0" fillId="32" borderId="16" xfId="0" applyFill="1" applyBorder="1" applyAlignment="1">
      <alignment horizontal="center"/>
    </xf>
    <xf numFmtId="2" fontId="1" fillId="0" borderId="5" xfId="0" applyNumberFormat="1" applyFont="1" applyBorder="1" applyAlignment="1" applyProtection="1">
      <alignment horizontal="center"/>
      <protection locked="0"/>
    </xf>
    <xf numFmtId="0" fontId="1" fillId="12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/>
      <protection locked="0"/>
    </xf>
    <xf numFmtId="0" fontId="15" fillId="26" borderId="2" xfId="0" applyFont="1" applyFill="1" applyBorder="1" applyAlignment="1" applyProtection="1">
      <alignment horizontal="center" vertical="center"/>
      <protection locked="0"/>
    </xf>
    <xf numFmtId="0" fontId="15" fillId="26" borderId="2" xfId="0" applyFont="1" applyFill="1" applyBorder="1" applyAlignment="1">
      <alignment horizontal="center" vertical="center"/>
    </xf>
    <xf numFmtId="0" fontId="1" fillId="26" borderId="2" xfId="0" applyFont="1" applyFill="1" applyBorder="1" applyAlignment="1" applyProtection="1">
      <alignment horizontal="center" vertical="center"/>
      <protection locked="0"/>
    </xf>
    <xf numFmtId="0" fontId="1" fillId="26" borderId="2" xfId="0" applyFont="1" applyFill="1" applyBorder="1" applyAlignment="1">
      <alignment horizontal="center" vertical="center"/>
    </xf>
    <xf numFmtId="0" fontId="1" fillId="26" borderId="0" xfId="0" applyFont="1" applyFill="1" applyAlignment="1" applyProtection="1">
      <alignment horizontal="center" vertical="center"/>
      <protection locked="0"/>
    </xf>
    <xf numFmtId="0" fontId="1" fillId="26" borderId="0" xfId="0" applyFont="1" applyFill="1" applyAlignment="1">
      <alignment horizontal="center" vertical="center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8" fillId="0" borderId="0" xfId="10" applyFont="1" applyAlignment="1" applyProtection="1">
      <alignment horizontal="center" vertical="center" wrapText="1"/>
      <protection locked="0"/>
    </xf>
    <xf numFmtId="0" fontId="17" fillId="0" borderId="0" xfId="10" applyFont="1" applyAlignment="1">
      <alignment horizontal="center" vertical="center" wrapText="1"/>
    </xf>
    <xf numFmtId="4" fontId="17" fillId="0" borderId="0" xfId="10" applyNumberFormat="1" applyFont="1" applyAlignment="1">
      <alignment horizontal="center" vertical="center" wrapText="1"/>
    </xf>
    <xf numFmtId="1" fontId="27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1" fillId="0" borderId="2" xfId="0" applyFont="1" applyBorder="1" applyProtection="1">
      <protection locked="0"/>
    </xf>
    <xf numFmtId="0" fontId="1" fillId="11" borderId="2" xfId="0" applyFont="1" applyFill="1" applyBorder="1" applyProtection="1"/>
    <xf numFmtId="2" fontId="0" fillId="11" borderId="5" xfId="0" applyNumberFormat="1" applyFill="1" applyBorder="1" applyAlignment="1" applyProtection="1">
      <alignment horizontal="center"/>
    </xf>
    <xf numFmtId="2" fontId="0" fillId="11" borderId="4" xfId="0" applyNumberFormat="1" applyFill="1" applyBorder="1" applyAlignment="1" applyProtection="1">
      <alignment horizontal="center"/>
    </xf>
    <xf numFmtId="2" fontId="0" fillId="11" borderId="10" xfId="0" applyNumberFormat="1" applyFill="1" applyBorder="1" applyAlignment="1" applyProtection="1">
      <alignment horizontal="center"/>
    </xf>
    <xf numFmtId="0" fontId="0" fillId="0" borderId="0" xfId="0" applyProtection="1"/>
    <xf numFmtId="2" fontId="1" fillId="11" borderId="5" xfId="0" applyNumberFormat="1" applyFont="1" applyFill="1" applyBorder="1" applyAlignment="1" applyProtection="1">
      <alignment horizontal="center"/>
    </xf>
    <xf numFmtId="0" fontId="1" fillId="11" borderId="5" xfId="0" applyFont="1" applyFill="1" applyBorder="1" applyAlignment="1" applyProtection="1">
      <alignment horizontal="center" vertical="center"/>
    </xf>
    <xf numFmtId="0" fontId="0" fillId="11" borderId="4" xfId="0" applyFill="1" applyBorder="1" applyAlignment="1" applyProtection="1">
      <alignment horizontal="center" vertical="center"/>
    </xf>
    <xf numFmtId="0" fontId="0" fillId="11" borderId="10" xfId="0" applyFill="1" applyBorder="1" applyAlignment="1" applyProtection="1">
      <alignment horizontal="center" vertical="center"/>
    </xf>
    <xf numFmtId="0" fontId="15" fillId="11" borderId="2" xfId="0" applyFont="1" applyFill="1" applyBorder="1" applyAlignment="1" applyProtection="1">
      <alignment horizontal="center" vertical="center"/>
    </xf>
    <xf numFmtId="0" fontId="1" fillId="27" borderId="5" xfId="0" applyFont="1" applyFill="1" applyBorder="1" applyAlignment="1" applyProtection="1">
      <alignment horizontal="center"/>
    </xf>
    <xf numFmtId="0" fontId="0" fillId="27" borderId="4" xfId="0" applyFill="1" applyBorder="1" applyAlignment="1" applyProtection="1">
      <alignment horizontal="center"/>
    </xf>
    <xf numFmtId="0" fontId="0" fillId="27" borderId="10" xfId="0" applyFill="1" applyBorder="1" applyAlignment="1" applyProtection="1">
      <alignment horizontal="center"/>
    </xf>
    <xf numFmtId="0" fontId="1" fillId="2" borderId="2" xfId="1" applyFont="1" applyFill="1" applyBorder="1" applyProtection="1">
      <protection locked="0"/>
    </xf>
    <xf numFmtId="0" fontId="1" fillId="0" borderId="2" xfId="1" applyFont="1" applyBorder="1" applyProtection="1">
      <protection locked="0"/>
    </xf>
  </cellXfs>
  <cellStyles count="14">
    <cellStyle name="20% - Ênfase1 38" xfId="1" xr:uid="{00000000-0005-0000-0000-000000000000}"/>
    <cellStyle name="20% - Ênfase1 38 2" xfId="2" xr:uid="{00000000-0005-0000-0000-000001000000}"/>
    <cellStyle name="Default" xfId="3" xr:uid="{00000000-0005-0000-0000-000002000000}"/>
    <cellStyle name="Default 1" xfId="4" xr:uid="{00000000-0005-0000-0000-000003000000}"/>
    <cellStyle name="Excel_BuiltIn_Comma 1" xfId="5" xr:uid="{00000000-0005-0000-0000-000004000000}"/>
    <cellStyle name="Hiperlink" xfId="12" builtinId="8"/>
    <cellStyle name="Moeda" xfId="13" builtinId="4"/>
    <cellStyle name="Moeda 2" xfId="11" xr:uid="{00000000-0005-0000-0000-000007000000}"/>
    <cellStyle name="Normal" xfId="0" builtinId="0"/>
    <cellStyle name="Normal 2" xfId="6" xr:uid="{00000000-0005-0000-0000-000009000000}"/>
    <cellStyle name="Normal 2 2" xfId="7" xr:uid="{00000000-0005-0000-0000-00000A000000}"/>
    <cellStyle name="Normal 3" xfId="8" xr:uid="{00000000-0005-0000-0000-00000B000000}"/>
    <cellStyle name="Normal 4" xfId="10" xr:uid="{00000000-0005-0000-0000-00000C000000}"/>
    <cellStyle name="Porcentagem" xfId="9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5</xdr:row>
      <xdr:rowOff>69850</xdr:rowOff>
    </xdr:from>
    <xdr:to>
      <xdr:col>0</xdr:col>
      <xdr:colOff>9372600</xdr:colOff>
      <xdr:row>16</xdr:row>
      <xdr:rowOff>120650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63600"/>
          <a:ext cx="8801100" cy="179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22</xdr:row>
      <xdr:rowOff>6350</xdr:rowOff>
    </xdr:from>
    <xdr:to>
      <xdr:col>0</xdr:col>
      <xdr:colOff>5384800</xdr:colOff>
      <xdr:row>42</xdr:row>
      <xdr:rowOff>133350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3498850"/>
          <a:ext cx="5238750" cy="330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6057900</xdr:colOff>
      <xdr:row>20</xdr:row>
      <xdr:rowOff>88900</xdr:rowOff>
    </xdr:from>
    <xdr:to>
      <xdr:col>0</xdr:col>
      <xdr:colOff>10267950</xdr:colOff>
      <xdr:row>48</xdr:row>
      <xdr:rowOff>127000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263900"/>
          <a:ext cx="4210050" cy="448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400050</xdr:colOff>
      <xdr:row>51</xdr:row>
      <xdr:rowOff>44450</xdr:rowOff>
    </xdr:from>
    <xdr:to>
      <xdr:col>0</xdr:col>
      <xdr:colOff>3175547</xdr:colOff>
      <xdr:row>71</xdr:row>
      <xdr:rowOff>57150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140700"/>
          <a:ext cx="2775497" cy="318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4997450</xdr:colOff>
      <xdr:row>49</xdr:row>
      <xdr:rowOff>152400</xdr:rowOff>
    </xdr:from>
    <xdr:to>
      <xdr:col>0</xdr:col>
      <xdr:colOff>9169400</xdr:colOff>
      <xdr:row>71</xdr:row>
      <xdr:rowOff>6350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931150"/>
          <a:ext cx="4171950" cy="334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736600</xdr:colOff>
      <xdr:row>75</xdr:row>
      <xdr:rowOff>107950</xdr:rowOff>
    </xdr:from>
    <xdr:to>
      <xdr:col>0</xdr:col>
      <xdr:colOff>2990850</xdr:colOff>
      <xdr:row>95</xdr:row>
      <xdr:rowOff>69850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600" y="12014200"/>
          <a:ext cx="2254250" cy="313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4038600</xdr:colOff>
      <xdr:row>78</xdr:row>
      <xdr:rowOff>82550</xdr:rowOff>
    </xdr:from>
    <xdr:to>
      <xdr:col>0</xdr:col>
      <xdr:colOff>10490200</xdr:colOff>
      <xdr:row>101</xdr:row>
      <xdr:rowOff>133350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2465050"/>
          <a:ext cx="6451600" cy="370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109</xdr:row>
      <xdr:rowOff>19050</xdr:rowOff>
    </xdr:from>
    <xdr:to>
      <xdr:col>0</xdr:col>
      <xdr:colOff>5529911</xdr:colOff>
      <xdr:row>122</xdr:row>
      <xdr:rowOff>107950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7322800"/>
          <a:ext cx="5453711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5702300</xdr:colOff>
      <xdr:row>109</xdr:row>
      <xdr:rowOff>133350</xdr:rowOff>
    </xdr:from>
    <xdr:to>
      <xdr:col>1</xdr:col>
      <xdr:colOff>603250</xdr:colOff>
      <xdr:row>125</xdr:row>
      <xdr:rowOff>52586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2300" y="17437100"/>
          <a:ext cx="5829300" cy="2459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1104900</xdr:colOff>
      <xdr:row>129</xdr:row>
      <xdr:rowOff>82550</xdr:rowOff>
    </xdr:from>
    <xdr:to>
      <xdr:col>0</xdr:col>
      <xdr:colOff>4343400</xdr:colOff>
      <xdr:row>144</xdr:row>
      <xdr:rowOff>104916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0561300"/>
          <a:ext cx="3238500" cy="2403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1365250</xdr:colOff>
      <xdr:row>147</xdr:row>
      <xdr:rowOff>101600</xdr:rowOff>
    </xdr:from>
    <xdr:to>
      <xdr:col>0</xdr:col>
      <xdr:colOff>5732239</xdr:colOff>
      <xdr:row>165</xdr:row>
      <xdr:rowOff>50800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0" y="23437850"/>
          <a:ext cx="4366989" cy="280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pedidos.redeecologicario.org/cestante.php?action=0&amp;usr_id=683" TargetMode="External"/><Relationship Id="rId13" Type="http://schemas.openxmlformats.org/officeDocument/2006/relationships/hyperlink" Target="http://pedidos.redeecologicario.org/cestante.php?action=0&amp;usr_id=72" TargetMode="External"/><Relationship Id="rId18" Type="http://schemas.openxmlformats.org/officeDocument/2006/relationships/hyperlink" Target="http://pedidos.redeecologicario.org/cestante.php?action=0&amp;usr_id=784" TargetMode="External"/><Relationship Id="rId3" Type="http://schemas.openxmlformats.org/officeDocument/2006/relationships/hyperlink" Target="http://pedidos.redeecologicario.org/cestante.php?action=0&amp;usr_id=62" TargetMode="External"/><Relationship Id="rId21" Type="http://schemas.openxmlformats.org/officeDocument/2006/relationships/hyperlink" Target="http://pedidos.redeecologicario.org/cestante.php?action=0&amp;usr_id=73" TargetMode="External"/><Relationship Id="rId7" Type="http://schemas.openxmlformats.org/officeDocument/2006/relationships/hyperlink" Target="http://pedidos.redeecologicario.org/cestante.php?action=0&amp;usr_id=195" TargetMode="External"/><Relationship Id="rId12" Type="http://schemas.openxmlformats.org/officeDocument/2006/relationships/hyperlink" Target="http://pedidos.redeecologicario.org/cestante.php?action=0&amp;usr_id=239" TargetMode="External"/><Relationship Id="rId17" Type="http://schemas.openxmlformats.org/officeDocument/2006/relationships/hyperlink" Target="http://pedidos.redeecologicario.org/cestante.php?action=0&amp;usr_id=177" TargetMode="External"/><Relationship Id="rId25" Type="http://schemas.openxmlformats.org/officeDocument/2006/relationships/hyperlink" Target="http://pedidos.redeecologicario.org/cestante.php?action=0&amp;usr_id=679" TargetMode="External"/><Relationship Id="rId2" Type="http://schemas.openxmlformats.org/officeDocument/2006/relationships/hyperlink" Target="http://pedidos.redeecologicario.org/cestante.php?action=0&amp;usr_id=5" TargetMode="External"/><Relationship Id="rId16" Type="http://schemas.openxmlformats.org/officeDocument/2006/relationships/hyperlink" Target="http://pedidos.redeecologicario.org/cestante.php?action=0&amp;usr_id=637" TargetMode="External"/><Relationship Id="rId20" Type="http://schemas.openxmlformats.org/officeDocument/2006/relationships/hyperlink" Target="http://pedidos.redeecologicario.org/cestante.php?action=0&amp;usr_id=69" TargetMode="External"/><Relationship Id="rId1" Type="http://schemas.openxmlformats.org/officeDocument/2006/relationships/hyperlink" Target="http://pedidos.redeecologicario.org/cestante.php?action=0&amp;usr_id=206" TargetMode="External"/><Relationship Id="rId6" Type="http://schemas.openxmlformats.org/officeDocument/2006/relationships/hyperlink" Target="http://pedidos.redeecologicario.org/cestante.php?action=0&amp;usr_id=65" TargetMode="External"/><Relationship Id="rId11" Type="http://schemas.openxmlformats.org/officeDocument/2006/relationships/hyperlink" Target="http://pedidos.redeecologicario.org/cestante.php?action=0&amp;usr_id=785" TargetMode="External"/><Relationship Id="rId24" Type="http://schemas.openxmlformats.org/officeDocument/2006/relationships/hyperlink" Target="http://pedidos.redeecologicario.org/cestante.php?action=0&amp;usr_id=76" TargetMode="External"/><Relationship Id="rId5" Type="http://schemas.openxmlformats.org/officeDocument/2006/relationships/hyperlink" Target="http://pedidos.redeecologicario.org/cestante.php?action=0&amp;usr_id=63" TargetMode="External"/><Relationship Id="rId15" Type="http://schemas.openxmlformats.org/officeDocument/2006/relationships/hyperlink" Target="http://pedidos.redeecologicario.org/cestante.php?action=0&amp;usr_id=676" TargetMode="External"/><Relationship Id="rId23" Type="http://schemas.openxmlformats.org/officeDocument/2006/relationships/hyperlink" Target="http://pedidos.redeecologicario.org/cestante.php?action=0&amp;usr_id=75" TargetMode="External"/><Relationship Id="rId10" Type="http://schemas.openxmlformats.org/officeDocument/2006/relationships/hyperlink" Target="http://pedidos.redeecologicario.org/cestante.php?action=0&amp;usr_id=333" TargetMode="External"/><Relationship Id="rId19" Type="http://schemas.openxmlformats.org/officeDocument/2006/relationships/hyperlink" Target="http://pedidos.redeecologicario.org/cestante.php?action=0&amp;usr_id=688" TargetMode="External"/><Relationship Id="rId4" Type="http://schemas.openxmlformats.org/officeDocument/2006/relationships/hyperlink" Target="http://pedidos.redeecologicario.org/cestante.php?action=0&amp;usr_id=373" TargetMode="External"/><Relationship Id="rId9" Type="http://schemas.openxmlformats.org/officeDocument/2006/relationships/hyperlink" Target="http://pedidos.redeecologicario.org/cestante.php?action=0&amp;usr_id=67" TargetMode="External"/><Relationship Id="rId14" Type="http://schemas.openxmlformats.org/officeDocument/2006/relationships/hyperlink" Target="http://pedidos.redeecologicario.org/cestante.php?action=0&amp;usr_id=364" TargetMode="External"/><Relationship Id="rId22" Type="http://schemas.openxmlformats.org/officeDocument/2006/relationships/hyperlink" Target="http://pedidos.redeecologicario.org/cestante.php?action=0&amp;usr_id=7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/>
  <dimension ref="A1:AT98"/>
  <sheetViews>
    <sheetView showGridLines="0" topLeftCell="AJ2" zoomScale="110" zoomScaleNormal="110" workbookViewId="0">
      <selection activeCell="AL32" sqref="AL32"/>
    </sheetView>
  </sheetViews>
  <sheetFormatPr defaultRowHeight="14.4"/>
  <cols>
    <col min="1" max="1" width="9.21875" customWidth="1"/>
    <col min="2" max="2" width="36.44140625" customWidth="1"/>
    <col min="3" max="3" width="16.21875" style="1" customWidth="1"/>
    <col min="4" max="4" width="24.21875" customWidth="1"/>
    <col min="5" max="5" width="12.77734375" style="1" customWidth="1"/>
    <col min="6" max="9" width="11.44140625" style="1" customWidth="1"/>
    <col min="10" max="10" width="20.21875" style="1" customWidth="1"/>
    <col min="11" max="11" width="17.21875" style="1" customWidth="1"/>
    <col min="12" max="12" width="15.77734375" style="1" customWidth="1"/>
    <col min="13" max="16" width="11.44140625" style="1" customWidth="1"/>
    <col min="17" max="17" width="20.5546875" style="1" customWidth="1"/>
    <col min="18" max="18" width="18.77734375" style="1" customWidth="1"/>
    <col min="19" max="19" width="14.5546875" style="1" customWidth="1"/>
    <col min="20" max="23" width="11.44140625" style="1" customWidth="1"/>
    <col min="24" max="24" width="20.21875" style="1" customWidth="1"/>
    <col min="25" max="25" width="16.77734375" style="1" customWidth="1"/>
    <col min="26" max="26" width="14.5546875" style="1" customWidth="1"/>
    <col min="27" max="27" width="11.44140625" style="147" customWidth="1"/>
    <col min="28" max="30" width="11.44140625" style="1" customWidth="1"/>
    <col min="31" max="31" width="20.44140625" style="1" customWidth="1"/>
    <col min="32" max="32" width="17" style="1" customWidth="1"/>
    <col min="33" max="33" width="14.5546875" style="32" customWidth="1"/>
    <col min="34" max="37" width="11.44140625" style="1" customWidth="1"/>
    <col min="38" max="38" width="20.77734375" style="1" customWidth="1"/>
    <col min="39" max="39" width="16.44140625" style="1" customWidth="1"/>
    <col min="40" max="40" width="16.44140625" style="32" customWidth="1"/>
    <col min="41" max="41" width="13.77734375" style="1" customWidth="1"/>
    <col min="42" max="42" width="11.44140625" style="1" customWidth="1"/>
    <col min="43" max="43" width="16.77734375" style="1" customWidth="1"/>
    <col min="44" max="44" width="12.5546875" customWidth="1"/>
    <col min="45" max="45" width="14.77734375" customWidth="1"/>
    <col min="46" max="46" width="22.21875" customWidth="1"/>
  </cols>
  <sheetData>
    <row r="1" spans="2:46" s="2" customFormat="1" ht="20.25" customHeight="1">
      <c r="B1" s="50"/>
      <c r="C1" s="50"/>
      <c r="D1" s="50"/>
      <c r="E1" s="245" t="s">
        <v>221</v>
      </c>
      <c r="F1" s="245"/>
      <c r="G1" s="245"/>
      <c r="H1" s="245"/>
      <c r="I1" s="245"/>
      <c r="J1" s="245"/>
      <c r="K1" s="246"/>
      <c r="L1" s="81"/>
      <c r="M1" s="243" t="s">
        <v>205</v>
      </c>
      <c r="N1" s="244"/>
      <c r="O1" s="244"/>
      <c r="P1" s="244"/>
      <c r="Q1" s="244"/>
      <c r="R1" s="244"/>
      <c r="S1" s="56"/>
      <c r="T1" s="243" t="s">
        <v>215</v>
      </c>
      <c r="U1" s="244"/>
      <c r="V1" s="244"/>
      <c r="W1" s="244"/>
      <c r="X1" s="244"/>
      <c r="Y1" s="244"/>
      <c r="Z1" s="56"/>
      <c r="AA1" s="243" t="s">
        <v>214</v>
      </c>
      <c r="AB1" s="244"/>
      <c r="AC1" s="244"/>
      <c r="AD1" s="244"/>
      <c r="AE1" s="244"/>
      <c r="AF1" s="244"/>
      <c r="AG1" s="82"/>
      <c r="AH1" s="243" t="s">
        <v>209</v>
      </c>
      <c r="AI1" s="244"/>
      <c r="AJ1" s="244"/>
      <c r="AK1" s="244"/>
      <c r="AL1" s="244"/>
      <c r="AM1" s="244"/>
      <c r="AN1" s="82"/>
      <c r="AO1" s="124"/>
      <c r="AP1" s="125" t="s">
        <v>32</v>
      </c>
      <c r="AQ1" s="126"/>
      <c r="AR1" s="127"/>
      <c r="AS1" s="128"/>
      <c r="AT1" s="26"/>
    </row>
    <row r="2" spans="2:46" s="2" customFormat="1" ht="69.75" customHeight="1">
      <c r="B2" s="211" t="s">
        <v>27</v>
      </c>
      <c r="C2" s="183" t="s">
        <v>153</v>
      </c>
      <c r="D2" s="184" t="s">
        <v>30</v>
      </c>
      <c r="E2" s="185" t="s">
        <v>25</v>
      </c>
      <c r="F2" s="64" t="s">
        <v>29</v>
      </c>
      <c r="G2" s="64" t="s">
        <v>31</v>
      </c>
      <c r="H2" s="13" t="s">
        <v>26</v>
      </c>
      <c r="I2" s="13" t="s">
        <v>23</v>
      </c>
      <c r="J2" s="13" t="s">
        <v>139</v>
      </c>
      <c r="K2" s="13" t="s">
        <v>30</v>
      </c>
      <c r="L2" s="27"/>
      <c r="M2" s="13" t="s">
        <v>29</v>
      </c>
      <c r="N2" s="13" t="s">
        <v>31</v>
      </c>
      <c r="O2" s="13" t="s">
        <v>26</v>
      </c>
      <c r="P2" s="13" t="s">
        <v>23</v>
      </c>
      <c r="Q2" s="13" t="s">
        <v>139</v>
      </c>
      <c r="R2" s="13" t="s">
        <v>30</v>
      </c>
      <c r="S2" s="27"/>
      <c r="T2" s="13" t="s">
        <v>29</v>
      </c>
      <c r="U2" s="13" t="s">
        <v>31</v>
      </c>
      <c r="V2" s="13" t="s">
        <v>26</v>
      </c>
      <c r="W2" s="13" t="s">
        <v>23</v>
      </c>
      <c r="X2" s="13" t="s">
        <v>139</v>
      </c>
      <c r="Y2" s="13" t="s">
        <v>30</v>
      </c>
      <c r="Z2" s="27"/>
      <c r="AA2" s="148" t="s">
        <v>29</v>
      </c>
      <c r="AB2" s="13" t="s">
        <v>31</v>
      </c>
      <c r="AC2" s="13" t="s">
        <v>26</v>
      </c>
      <c r="AD2" s="13" t="s">
        <v>23</v>
      </c>
      <c r="AE2" s="13" t="s">
        <v>139</v>
      </c>
      <c r="AF2" s="13" t="s">
        <v>30</v>
      </c>
      <c r="AG2" s="28"/>
      <c r="AH2" s="13" t="s">
        <v>29</v>
      </c>
      <c r="AI2" s="13" t="s">
        <v>31</v>
      </c>
      <c r="AJ2" s="13" t="s">
        <v>26</v>
      </c>
      <c r="AK2" s="13" t="s">
        <v>23</v>
      </c>
      <c r="AL2" s="13" t="s">
        <v>139</v>
      </c>
      <c r="AM2" s="13" t="s">
        <v>30</v>
      </c>
      <c r="AN2" s="28"/>
      <c r="AO2" s="13" t="s">
        <v>25</v>
      </c>
      <c r="AP2" s="13" t="s">
        <v>29</v>
      </c>
      <c r="AQ2" s="13" t="s">
        <v>31</v>
      </c>
      <c r="AR2" s="123" t="s">
        <v>24</v>
      </c>
      <c r="AS2" s="80" t="s">
        <v>23</v>
      </c>
    </row>
    <row r="3" spans="2:46" s="2" customFormat="1">
      <c r="B3" s="207"/>
      <c r="C3" s="202"/>
      <c r="D3" s="203"/>
      <c r="E3" s="204"/>
      <c r="F3" s="204"/>
      <c r="G3" s="208"/>
      <c r="H3" s="24">
        <f>SUM(E3:G3)-D3</f>
        <v>0</v>
      </c>
      <c r="I3" s="201"/>
      <c r="J3" s="14"/>
      <c r="K3" s="17">
        <f>I3-H3</f>
        <v>0</v>
      </c>
      <c r="L3" s="25"/>
      <c r="M3" s="16"/>
      <c r="N3" s="16"/>
      <c r="O3" s="24">
        <f t="shared" ref="O3:O49" si="0">SUM(M3:N3)-K3</f>
        <v>0</v>
      </c>
      <c r="P3" s="14"/>
      <c r="Q3" s="14"/>
      <c r="R3" s="17">
        <f>P3-O3</f>
        <v>0</v>
      </c>
      <c r="S3" s="25"/>
      <c r="T3" s="16"/>
      <c r="U3" s="16"/>
      <c r="V3" s="24">
        <f t="shared" ref="V3:V49" si="1">SUM(T3:U3)-R3</f>
        <v>0</v>
      </c>
      <c r="W3" s="14"/>
      <c r="X3" s="14"/>
      <c r="Y3" s="17">
        <f>W3-V3</f>
        <v>0</v>
      </c>
      <c r="Z3" s="25"/>
      <c r="AA3" s="212"/>
      <c r="AB3" s="16"/>
      <c r="AC3" s="24">
        <f t="shared" ref="AC3:AC49" si="2">SUM(AA3:AB3)-Y3</f>
        <v>0</v>
      </c>
      <c r="AD3" s="14"/>
      <c r="AE3" s="14"/>
      <c r="AF3" s="17">
        <f>AD3-AC3</f>
        <v>0</v>
      </c>
      <c r="AG3" s="29"/>
      <c r="AH3" s="214"/>
      <c r="AI3" s="16"/>
      <c r="AJ3" s="24">
        <f t="shared" ref="AJ3:AJ49" si="3">SUM(AH3:AI3)-AF3</f>
        <v>0</v>
      </c>
      <c r="AK3" s="14"/>
      <c r="AL3" s="14"/>
      <c r="AM3" s="17">
        <f>AK3-AJ3</f>
        <v>0</v>
      </c>
      <c r="AN3" s="29"/>
      <c r="AO3" s="34">
        <f>E3</f>
        <v>0</v>
      </c>
      <c r="AP3" s="34">
        <f t="shared" ref="AP3:AP49" si="4">SUM(F3+M3+T3+AA3+AH3)</f>
        <v>0</v>
      </c>
      <c r="AQ3" s="34">
        <f t="shared" ref="AQ3:AQ49" si="5">SUM(AI3+AB3+U3+N3+G3)</f>
        <v>0</v>
      </c>
      <c r="AR3" s="35">
        <f t="shared" ref="AR3:AR49" si="6">SUM(AP3:AQ3)</f>
        <v>0</v>
      </c>
      <c r="AS3" s="76">
        <f t="shared" ref="AS3:AS49" si="7">SUM(I3+P3+W3+AD3+AK3)</f>
        <v>0</v>
      </c>
    </row>
    <row r="4" spans="2:46" s="2" customFormat="1">
      <c r="B4" s="207"/>
      <c r="C4" s="202"/>
      <c r="D4" s="205"/>
      <c r="E4" s="204"/>
      <c r="F4" s="204"/>
      <c r="G4" s="208"/>
      <c r="H4" s="24">
        <f t="shared" ref="H4:H49" si="8">SUM(E4:G4)-D4</f>
        <v>0</v>
      </c>
      <c r="I4" s="201"/>
      <c r="J4" s="14"/>
      <c r="K4" s="17">
        <f t="shared" ref="K4:K45" si="9">I4-H4</f>
        <v>0</v>
      </c>
      <c r="L4" s="25"/>
      <c r="M4" s="16"/>
      <c r="N4" s="16"/>
      <c r="O4" s="24">
        <f t="shared" si="0"/>
        <v>0</v>
      </c>
      <c r="P4" s="14"/>
      <c r="Q4" s="14"/>
      <c r="R4" s="17">
        <f t="shared" ref="R4:R45" si="10">P4-O4</f>
        <v>0</v>
      </c>
      <c r="S4" s="25"/>
      <c r="T4" s="16"/>
      <c r="U4" s="16"/>
      <c r="V4" s="24">
        <f t="shared" si="1"/>
        <v>0</v>
      </c>
      <c r="W4" s="14"/>
      <c r="X4" s="14"/>
      <c r="Y4" s="17">
        <f t="shared" ref="Y4:Y45" si="11">W4-V4</f>
        <v>0</v>
      </c>
      <c r="Z4" s="25"/>
      <c r="AA4" s="212"/>
      <c r="AB4" s="16"/>
      <c r="AC4" s="24">
        <f t="shared" si="2"/>
        <v>0</v>
      </c>
      <c r="AD4" s="14"/>
      <c r="AE4" s="14"/>
      <c r="AF4" s="17">
        <f t="shared" ref="AF4:AF45" si="12">AD4-AC4</f>
        <v>0</v>
      </c>
      <c r="AG4" s="29"/>
      <c r="AH4" s="214"/>
      <c r="AI4" s="16"/>
      <c r="AJ4" s="24">
        <f t="shared" si="3"/>
        <v>0</v>
      </c>
      <c r="AK4" s="14"/>
      <c r="AL4" s="14"/>
      <c r="AM4" s="17">
        <f t="shared" ref="AM4:AM45" si="13">AK4-AJ4</f>
        <v>0</v>
      </c>
      <c r="AN4" s="29"/>
      <c r="AO4" s="34">
        <f t="shared" ref="AO4:AO49" si="14">E4</f>
        <v>0</v>
      </c>
      <c r="AP4" s="34">
        <f t="shared" si="4"/>
        <v>0</v>
      </c>
      <c r="AQ4" s="34">
        <f t="shared" si="5"/>
        <v>0</v>
      </c>
      <c r="AR4" s="35">
        <f t="shared" si="6"/>
        <v>0</v>
      </c>
      <c r="AS4" s="76">
        <f t="shared" si="7"/>
        <v>0</v>
      </c>
    </row>
    <row r="5" spans="2:46" s="2" customFormat="1">
      <c r="B5" s="207"/>
      <c r="C5" s="202"/>
      <c r="D5" s="206"/>
      <c r="E5" s="204"/>
      <c r="F5" s="204"/>
      <c r="G5" s="14"/>
      <c r="H5" s="24">
        <f t="shared" si="8"/>
        <v>0</v>
      </c>
      <c r="I5" s="201"/>
      <c r="J5" s="14"/>
      <c r="K5" s="17">
        <f t="shared" si="9"/>
        <v>0</v>
      </c>
      <c r="L5" s="25"/>
      <c r="M5" s="14"/>
      <c r="N5" s="14"/>
      <c r="O5" s="24">
        <f t="shared" si="0"/>
        <v>0</v>
      </c>
      <c r="P5" s="14"/>
      <c r="Q5" s="14"/>
      <c r="R5" s="17">
        <f t="shared" si="10"/>
        <v>0</v>
      </c>
      <c r="S5" s="25"/>
      <c r="T5" s="14"/>
      <c r="U5" s="14"/>
      <c r="V5" s="24">
        <f t="shared" si="1"/>
        <v>0</v>
      </c>
      <c r="W5" s="14"/>
      <c r="X5" s="14"/>
      <c r="Y5" s="17">
        <f t="shared" si="11"/>
        <v>0</v>
      </c>
      <c r="Z5" s="25"/>
      <c r="AA5" s="212"/>
      <c r="AB5" s="14"/>
      <c r="AC5" s="24">
        <f t="shared" si="2"/>
        <v>0</v>
      </c>
      <c r="AD5" s="14"/>
      <c r="AE5" s="14"/>
      <c r="AF5" s="17">
        <f t="shared" si="12"/>
        <v>0</v>
      </c>
      <c r="AG5" s="29"/>
      <c r="AH5" s="214"/>
      <c r="AI5" s="14"/>
      <c r="AJ5" s="24">
        <f t="shared" si="3"/>
        <v>0</v>
      </c>
      <c r="AK5" s="14"/>
      <c r="AL5" s="14"/>
      <c r="AM5" s="17">
        <f t="shared" si="13"/>
        <v>0</v>
      </c>
      <c r="AN5" s="29"/>
      <c r="AO5" s="34">
        <f t="shared" si="14"/>
        <v>0</v>
      </c>
      <c r="AP5" s="34">
        <f t="shared" si="4"/>
        <v>0</v>
      </c>
      <c r="AQ5" s="34">
        <f t="shared" si="5"/>
        <v>0</v>
      </c>
      <c r="AR5" s="35">
        <f t="shared" si="6"/>
        <v>0</v>
      </c>
      <c r="AS5" s="76">
        <f t="shared" si="7"/>
        <v>0</v>
      </c>
    </row>
    <row r="6" spans="2:46" s="2" customFormat="1">
      <c r="B6" s="207"/>
      <c r="C6" s="202"/>
      <c r="D6" s="206"/>
      <c r="E6" s="204"/>
      <c r="F6" s="204"/>
      <c r="G6" s="14"/>
      <c r="H6" s="24">
        <f t="shared" si="8"/>
        <v>0</v>
      </c>
      <c r="I6" s="201"/>
      <c r="J6" s="14"/>
      <c r="K6" s="17">
        <f t="shared" si="9"/>
        <v>0</v>
      </c>
      <c r="L6" s="25"/>
      <c r="M6" s="14"/>
      <c r="N6" s="14"/>
      <c r="O6" s="24">
        <f t="shared" si="0"/>
        <v>0</v>
      </c>
      <c r="P6" s="14"/>
      <c r="Q6" s="14"/>
      <c r="R6" s="17">
        <f t="shared" si="10"/>
        <v>0</v>
      </c>
      <c r="S6" s="25"/>
      <c r="T6" s="14"/>
      <c r="U6" s="14"/>
      <c r="V6" s="24">
        <f t="shared" si="1"/>
        <v>0</v>
      </c>
      <c r="W6" s="14"/>
      <c r="X6" s="14"/>
      <c r="Y6" s="17">
        <f t="shared" si="11"/>
        <v>0</v>
      </c>
      <c r="Z6" s="25"/>
      <c r="AA6" s="212"/>
      <c r="AB6" s="14"/>
      <c r="AC6" s="24">
        <f t="shared" si="2"/>
        <v>0</v>
      </c>
      <c r="AD6" s="14"/>
      <c r="AE6" s="14"/>
      <c r="AF6" s="17">
        <f t="shared" si="12"/>
        <v>0</v>
      </c>
      <c r="AG6" s="29"/>
      <c r="AH6" s="214"/>
      <c r="AI6" s="14"/>
      <c r="AJ6" s="24">
        <f t="shared" si="3"/>
        <v>0</v>
      </c>
      <c r="AK6" s="14"/>
      <c r="AL6" s="14"/>
      <c r="AM6" s="17">
        <f t="shared" si="13"/>
        <v>0</v>
      </c>
      <c r="AN6" s="29"/>
      <c r="AO6" s="34">
        <f t="shared" si="14"/>
        <v>0</v>
      </c>
      <c r="AP6" s="34">
        <f t="shared" si="4"/>
        <v>0</v>
      </c>
      <c r="AQ6" s="34">
        <f t="shared" si="5"/>
        <v>0</v>
      </c>
      <c r="AR6" s="35">
        <f t="shared" si="6"/>
        <v>0</v>
      </c>
      <c r="AS6" s="76">
        <f t="shared" si="7"/>
        <v>0</v>
      </c>
    </row>
    <row r="7" spans="2:46" s="2" customFormat="1">
      <c r="B7" s="207"/>
      <c r="C7" s="202"/>
      <c r="D7" s="206"/>
      <c r="E7" s="204"/>
      <c r="F7" s="204"/>
      <c r="G7" s="14"/>
      <c r="H7" s="24">
        <f t="shared" si="8"/>
        <v>0</v>
      </c>
      <c r="I7" s="201"/>
      <c r="J7" s="14"/>
      <c r="K7" s="17">
        <f t="shared" si="9"/>
        <v>0</v>
      </c>
      <c r="L7" s="25"/>
      <c r="M7" s="14"/>
      <c r="N7" s="14"/>
      <c r="O7" s="24">
        <f t="shared" si="0"/>
        <v>0</v>
      </c>
      <c r="P7" s="14"/>
      <c r="Q7" s="14"/>
      <c r="R7" s="17">
        <f t="shared" si="10"/>
        <v>0</v>
      </c>
      <c r="S7" s="25"/>
      <c r="T7" s="14"/>
      <c r="U7" s="14"/>
      <c r="V7" s="24">
        <f t="shared" si="1"/>
        <v>0</v>
      </c>
      <c r="W7" s="14"/>
      <c r="X7" s="14"/>
      <c r="Y7" s="17">
        <f t="shared" si="11"/>
        <v>0</v>
      </c>
      <c r="Z7" s="25"/>
      <c r="AA7" s="212"/>
      <c r="AB7" s="14"/>
      <c r="AC7" s="24">
        <f t="shared" si="2"/>
        <v>0</v>
      </c>
      <c r="AD7" s="14"/>
      <c r="AE7" s="14"/>
      <c r="AF7" s="17">
        <f t="shared" si="12"/>
        <v>0</v>
      </c>
      <c r="AG7" s="29"/>
      <c r="AH7" s="214"/>
      <c r="AI7" s="14"/>
      <c r="AJ7" s="24">
        <f t="shared" si="3"/>
        <v>0</v>
      </c>
      <c r="AK7" s="14"/>
      <c r="AL7" s="14"/>
      <c r="AM7" s="17">
        <f t="shared" si="13"/>
        <v>0</v>
      </c>
      <c r="AN7" s="29"/>
      <c r="AO7" s="34">
        <f t="shared" si="14"/>
        <v>0</v>
      </c>
      <c r="AP7" s="34">
        <f t="shared" si="4"/>
        <v>0</v>
      </c>
      <c r="AQ7" s="34">
        <f t="shared" si="5"/>
        <v>0</v>
      </c>
      <c r="AR7" s="35">
        <f t="shared" si="6"/>
        <v>0</v>
      </c>
      <c r="AS7" s="76">
        <f t="shared" si="7"/>
        <v>0</v>
      </c>
    </row>
    <row r="8" spans="2:46" s="2" customFormat="1">
      <c r="B8" s="207"/>
      <c r="C8" s="202"/>
      <c r="D8" s="206"/>
      <c r="E8" s="204"/>
      <c r="F8" s="204"/>
      <c r="G8" s="208"/>
      <c r="H8" s="24">
        <f t="shared" si="8"/>
        <v>0</v>
      </c>
      <c r="I8" s="201"/>
      <c r="J8" s="14"/>
      <c r="K8" s="17">
        <f t="shared" ref="K8:K44" si="15">I8-H8</f>
        <v>0</v>
      </c>
      <c r="L8" s="25"/>
      <c r="M8" s="16"/>
      <c r="N8" s="16"/>
      <c r="O8" s="24">
        <f t="shared" si="0"/>
        <v>0</v>
      </c>
      <c r="P8" s="14"/>
      <c r="Q8" s="14"/>
      <c r="R8" s="17">
        <f t="shared" ref="R8:R44" si="16">P8-O8</f>
        <v>0</v>
      </c>
      <c r="S8" s="25"/>
      <c r="T8" s="16"/>
      <c r="U8" s="16"/>
      <c r="V8" s="24">
        <f t="shared" si="1"/>
        <v>0</v>
      </c>
      <c r="W8" s="14"/>
      <c r="X8" s="14"/>
      <c r="Y8" s="17">
        <f t="shared" ref="Y8:Y44" si="17">W8-V8</f>
        <v>0</v>
      </c>
      <c r="Z8" s="25"/>
      <c r="AA8" s="212"/>
      <c r="AB8" s="16"/>
      <c r="AC8" s="24">
        <f t="shared" si="2"/>
        <v>0</v>
      </c>
      <c r="AD8" s="14"/>
      <c r="AE8" s="14"/>
      <c r="AF8" s="17">
        <f t="shared" ref="AF8:AF44" si="18">AD8-AC8</f>
        <v>0</v>
      </c>
      <c r="AG8" s="29"/>
      <c r="AH8" s="214"/>
      <c r="AI8" s="16"/>
      <c r="AJ8" s="24">
        <f t="shared" si="3"/>
        <v>0</v>
      </c>
      <c r="AK8" s="14"/>
      <c r="AL8" s="14"/>
      <c r="AM8" s="17">
        <f t="shared" ref="AM8:AM44" si="19">AK8-AJ8</f>
        <v>0</v>
      </c>
      <c r="AN8" s="29"/>
      <c r="AO8" s="34">
        <f t="shared" si="14"/>
        <v>0</v>
      </c>
      <c r="AP8" s="34">
        <f t="shared" si="4"/>
        <v>0</v>
      </c>
      <c r="AQ8" s="34">
        <f t="shared" si="5"/>
        <v>0</v>
      </c>
      <c r="AR8" s="35">
        <f t="shared" si="6"/>
        <v>0</v>
      </c>
      <c r="AS8" s="76">
        <f t="shared" si="7"/>
        <v>0</v>
      </c>
    </row>
    <row r="9" spans="2:46" s="2" customFormat="1">
      <c r="B9" s="207"/>
      <c r="C9" s="202"/>
      <c r="D9" s="206"/>
      <c r="E9" s="204"/>
      <c r="F9" s="204"/>
      <c r="G9" s="14"/>
      <c r="H9" s="24">
        <f t="shared" si="8"/>
        <v>0</v>
      </c>
      <c r="I9" s="201"/>
      <c r="J9" s="14"/>
      <c r="K9" s="17">
        <f t="shared" si="15"/>
        <v>0</v>
      </c>
      <c r="L9" s="25"/>
      <c r="M9" s="14"/>
      <c r="N9" s="14"/>
      <c r="O9" s="24">
        <f t="shared" si="0"/>
        <v>0</v>
      </c>
      <c r="P9" s="14"/>
      <c r="Q9" s="14"/>
      <c r="R9" s="17">
        <f t="shared" si="16"/>
        <v>0</v>
      </c>
      <c r="S9" s="25"/>
      <c r="T9" s="14"/>
      <c r="U9" s="14"/>
      <c r="V9" s="24">
        <f t="shared" si="1"/>
        <v>0</v>
      </c>
      <c r="W9" s="14"/>
      <c r="X9" s="14"/>
      <c r="Y9" s="17">
        <f t="shared" si="17"/>
        <v>0</v>
      </c>
      <c r="Z9" s="25"/>
      <c r="AA9" s="212"/>
      <c r="AB9" s="14"/>
      <c r="AC9" s="24">
        <f t="shared" si="2"/>
        <v>0</v>
      </c>
      <c r="AD9" s="14"/>
      <c r="AE9" s="14"/>
      <c r="AF9" s="17">
        <f t="shared" si="18"/>
        <v>0</v>
      </c>
      <c r="AG9" s="29"/>
      <c r="AH9" s="214"/>
      <c r="AI9" s="14"/>
      <c r="AJ9" s="24">
        <f t="shared" si="3"/>
        <v>0</v>
      </c>
      <c r="AK9" s="14"/>
      <c r="AL9" s="14"/>
      <c r="AM9" s="17">
        <f t="shared" si="19"/>
        <v>0</v>
      </c>
      <c r="AN9" s="29"/>
      <c r="AO9" s="34">
        <f t="shared" si="14"/>
        <v>0</v>
      </c>
      <c r="AP9" s="34">
        <f t="shared" si="4"/>
        <v>0</v>
      </c>
      <c r="AQ9" s="34">
        <f t="shared" si="5"/>
        <v>0</v>
      </c>
      <c r="AR9" s="35">
        <f t="shared" si="6"/>
        <v>0</v>
      </c>
      <c r="AS9" s="76">
        <f t="shared" si="7"/>
        <v>0</v>
      </c>
    </row>
    <row r="10" spans="2:46" s="2" customFormat="1">
      <c r="B10" s="207"/>
      <c r="C10" s="202"/>
      <c r="D10" s="205"/>
      <c r="E10" s="204"/>
      <c r="F10" s="204"/>
      <c r="G10" s="14"/>
      <c r="H10" s="24">
        <f t="shared" si="8"/>
        <v>0</v>
      </c>
      <c r="I10" s="201"/>
      <c r="J10" s="14"/>
      <c r="K10" s="17">
        <f t="shared" si="15"/>
        <v>0</v>
      </c>
      <c r="L10" s="25"/>
      <c r="M10" s="14"/>
      <c r="N10" s="14"/>
      <c r="O10" s="24">
        <f t="shared" si="0"/>
        <v>0</v>
      </c>
      <c r="P10" s="14"/>
      <c r="Q10" s="14"/>
      <c r="R10" s="17">
        <f t="shared" si="16"/>
        <v>0</v>
      </c>
      <c r="S10" s="25"/>
      <c r="T10" s="14"/>
      <c r="U10" s="14"/>
      <c r="V10" s="24">
        <f t="shared" si="1"/>
        <v>0</v>
      </c>
      <c r="W10" s="14"/>
      <c r="X10" s="14"/>
      <c r="Y10" s="17">
        <f t="shared" si="17"/>
        <v>0</v>
      </c>
      <c r="Z10" s="25"/>
      <c r="AA10" s="212"/>
      <c r="AB10" s="14"/>
      <c r="AC10" s="24">
        <f t="shared" si="2"/>
        <v>0</v>
      </c>
      <c r="AD10" s="14"/>
      <c r="AE10" s="14"/>
      <c r="AF10" s="17">
        <f t="shared" si="18"/>
        <v>0</v>
      </c>
      <c r="AG10" s="29"/>
      <c r="AH10" s="214"/>
      <c r="AI10" s="14"/>
      <c r="AJ10" s="24">
        <f t="shared" si="3"/>
        <v>0</v>
      </c>
      <c r="AK10" s="14"/>
      <c r="AL10" s="14"/>
      <c r="AM10" s="17">
        <f t="shared" si="19"/>
        <v>0</v>
      </c>
      <c r="AN10" s="29"/>
      <c r="AO10" s="34">
        <f t="shared" si="14"/>
        <v>0</v>
      </c>
      <c r="AP10" s="34">
        <f t="shared" si="4"/>
        <v>0</v>
      </c>
      <c r="AQ10" s="34">
        <f t="shared" si="5"/>
        <v>0</v>
      </c>
      <c r="AR10" s="35">
        <f t="shared" si="6"/>
        <v>0</v>
      </c>
      <c r="AS10" s="76">
        <f t="shared" si="7"/>
        <v>0</v>
      </c>
    </row>
    <row r="11" spans="2:46" s="2" customFormat="1">
      <c r="B11" s="207"/>
      <c r="C11" s="202"/>
      <c r="D11" s="206"/>
      <c r="E11" s="204"/>
      <c r="F11" s="204"/>
      <c r="G11" s="14"/>
      <c r="H11" s="24">
        <f t="shared" si="8"/>
        <v>0</v>
      </c>
      <c r="I11" s="201"/>
      <c r="J11" s="14"/>
      <c r="K11" s="17">
        <f t="shared" ref="K11:K39" si="20">I11-H11</f>
        <v>0</v>
      </c>
      <c r="L11" s="25"/>
      <c r="M11" s="14"/>
      <c r="N11" s="14"/>
      <c r="O11" s="24">
        <f t="shared" si="0"/>
        <v>0</v>
      </c>
      <c r="P11" s="14"/>
      <c r="Q11" s="14"/>
      <c r="R11" s="17">
        <f t="shared" ref="R11:R39" si="21">P11-O11</f>
        <v>0</v>
      </c>
      <c r="S11" s="25"/>
      <c r="T11" s="14"/>
      <c r="U11" s="14"/>
      <c r="V11" s="24">
        <f t="shared" si="1"/>
        <v>0</v>
      </c>
      <c r="W11" s="14"/>
      <c r="X11" s="14"/>
      <c r="Y11" s="17">
        <f t="shared" ref="Y11:Y39" si="22">W11-V11</f>
        <v>0</v>
      </c>
      <c r="Z11" s="25"/>
      <c r="AA11" s="212"/>
      <c r="AB11" s="14"/>
      <c r="AC11" s="24">
        <f t="shared" si="2"/>
        <v>0</v>
      </c>
      <c r="AD11" s="14"/>
      <c r="AE11" s="14"/>
      <c r="AF11" s="17">
        <f t="shared" ref="AF11:AF39" si="23">AD11-AC11</f>
        <v>0</v>
      </c>
      <c r="AG11" s="29"/>
      <c r="AH11" s="214"/>
      <c r="AI11" s="14"/>
      <c r="AJ11" s="24">
        <f t="shared" si="3"/>
        <v>0</v>
      </c>
      <c r="AK11" s="14"/>
      <c r="AL11" s="14"/>
      <c r="AM11" s="17">
        <f t="shared" ref="AM11:AM39" si="24">AK11-AJ11</f>
        <v>0</v>
      </c>
      <c r="AN11" s="29"/>
      <c r="AO11" s="34">
        <f t="shared" si="14"/>
        <v>0</v>
      </c>
      <c r="AP11" s="34">
        <f t="shared" si="4"/>
        <v>0</v>
      </c>
      <c r="AQ11" s="34">
        <f t="shared" si="5"/>
        <v>0</v>
      </c>
      <c r="AR11" s="35">
        <f t="shared" si="6"/>
        <v>0</v>
      </c>
      <c r="AS11" s="76">
        <f t="shared" si="7"/>
        <v>0</v>
      </c>
    </row>
    <row r="12" spans="2:46" s="2" customFormat="1">
      <c r="B12" s="207"/>
      <c r="C12" s="202"/>
      <c r="D12" s="205"/>
      <c r="E12" s="204"/>
      <c r="F12" s="204"/>
      <c r="G12" s="14"/>
      <c r="H12" s="24">
        <f t="shared" si="8"/>
        <v>0</v>
      </c>
      <c r="I12" s="201"/>
      <c r="J12" s="14"/>
      <c r="K12" s="17">
        <f t="shared" si="20"/>
        <v>0</v>
      </c>
      <c r="L12" s="25"/>
      <c r="M12" s="14"/>
      <c r="N12" s="14"/>
      <c r="O12" s="24">
        <f t="shared" si="0"/>
        <v>0</v>
      </c>
      <c r="P12" s="14"/>
      <c r="Q12" s="14"/>
      <c r="R12" s="17">
        <f t="shared" si="21"/>
        <v>0</v>
      </c>
      <c r="S12" s="25"/>
      <c r="T12" s="14"/>
      <c r="U12" s="14"/>
      <c r="V12" s="24">
        <f t="shared" si="1"/>
        <v>0</v>
      </c>
      <c r="W12" s="14"/>
      <c r="X12" s="14"/>
      <c r="Y12" s="17">
        <f t="shared" si="22"/>
        <v>0</v>
      </c>
      <c r="Z12" s="25"/>
      <c r="AA12" s="212"/>
      <c r="AB12" s="14"/>
      <c r="AC12" s="24">
        <f t="shared" si="2"/>
        <v>0</v>
      </c>
      <c r="AD12" s="14"/>
      <c r="AE12" s="14"/>
      <c r="AF12" s="17">
        <f t="shared" si="23"/>
        <v>0</v>
      </c>
      <c r="AG12" s="29"/>
      <c r="AH12" s="214"/>
      <c r="AI12" s="14"/>
      <c r="AJ12" s="24">
        <f t="shared" si="3"/>
        <v>0</v>
      </c>
      <c r="AK12" s="14"/>
      <c r="AL12" s="14"/>
      <c r="AM12" s="17">
        <f t="shared" si="24"/>
        <v>0</v>
      </c>
      <c r="AN12" s="29"/>
      <c r="AO12" s="34">
        <f t="shared" si="14"/>
        <v>0</v>
      </c>
      <c r="AP12" s="34">
        <f t="shared" si="4"/>
        <v>0</v>
      </c>
      <c r="AQ12" s="34">
        <f t="shared" si="5"/>
        <v>0</v>
      </c>
      <c r="AR12" s="35">
        <f t="shared" si="6"/>
        <v>0</v>
      </c>
      <c r="AS12" s="76">
        <f t="shared" si="7"/>
        <v>0</v>
      </c>
    </row>
    <row r="13" spans="2:46" s="2" customFormat="1">
      <c r="B13" s="207"/>
      <c r="C13" s="202"/>
      <c r="D13" s="206"/>
      <c r="E13" s="204"/>
      <c r="F13" s="204"/>
      <c r="G13" s="14"/>
      <c r="H13" s="24">
        <f t="shared" si="8"/>
        <v>0</v>
      </c>
      <c r="I13" s="201"/>
      <c r="J13" s="14"/>
      <c r="K13" s="17">
        <f t="shared" si="20"/>
        <v>0</v>
      </c>
      <c r="L13" s="25"/>
      <c r="M13" s="14"/>
      <c r="N13" s="14"/>
      <c r="O13" s="24">
        <f t="shared" si="0"/>
        <v>0</v>
      </c>
      <c r="P13" s="14"/>
      <c r="Q13" s="14"/>
      <c r="R13" s="17">
        <f t="shared" si="21"/>
        <v>0</v>
      </c>
      <c r="S13" s="25"/>
      <c r="T13" s="14"/>
      <c r="U13" s="14"/>
      <c r="V13" s="24">
        <f t="shared" si="1"/>
        <v>0</v>
      </c>
      <c r="W13" s="14"/>
      <c r="X13" s="14"/>
      <c r="Y13" s="17">
        <f t="shared" si="22"/>
        <v>0</v>
      </c>
      <c r="Z13" s="25"/>
      <c r="AA13" s="212"/>
      <c r="AB13" s="14"/>
      <c r="AC13" s="24">
        <f t="shared" si="2"/>
        <v>0</v>
      </c>
      <c r="AD13" s="14"/>
      <c r="AE13" s="14"/>
      <c r="AF13" s="17">
        <f t="shared" si="23"/>
        <v>0</v>
      </c>
      <c r="AG13" s="29"/>
      <c r="AH13" s="214"/>
      <c r="AI13" s="14"/>
      <c r="AJ13" s="24">
        <f t="shared" si="3"/>
        <v>0</v>
      </c>
      <c r="AK13" s="14"/>
      <c r="AL13" s="14"/>
      <c r="AM13" s="17">
        <f t="shared" si="24"/>
        <v>0</v>
      </c>
      <c r="AN13" s="29"/>
      <c r="AO13" s="34">
        <f t="shared" si="14"/>
        <v>0</v>
      </c>
      <c r="AP13" s="34">
        <f t="shared" si="4"/>
        <v>0</v>
      </c>
      <c r="AQ13" s="34">
        <f t="shared" si="5"/>
        <v>0</v>
      </c>
      <c r="AR13" s="35">
        <f t="shared" si="6"/>
        <v>0</v>
      </c>
      <c r="AS13" s="76">
        <f t="shared" si="7"/>
        <v>0</v>
      </c>
    </row>
    <row r="14" spans="2:46" s="2" customFormat="1">
      <c r="B14" s="207"/>
      <c r="C14" s="202"/>
      <c r="D14" s="205"/>
      <c r="E14" s="204"/>
      <c r="F14" s="204"/>
      <c r="G14" s="14"/>
      <c r="H14" s="24">
        <f t="shared" si="8"/>
        <v>0</v>
      </c>
      <c r="I14" s="201"/>
      <c r="J14" s="14"/>
      <c r="K14" s="17">
        <f t="shared" si="20"/>
        <v>0</v>
      </c>
      <c r="L14" s="25"/>
      <c r="M14" s="14"/>
      <c r="N14" s="14"/>
      <c r="O14" s="24">
        <f t="shared" si="0"/>
        <v>0</v>
      </c>
      <c r="P14" s="14"/>
      <c r="Q14" s="14"/>
      <c r="R14" s="17">
        <f t="shared" si="21"/>
        <v>0</v>
      </c>
      <c r="S14" s="25"/>
      <c r="T14" s="14"/>
      <c r="U14" s="14"/>
      <c r="V14" s="24">
        <f t="shared" si="1"/>
        <v>0</v>
      </c>
      <c r="W14" s="14"/>
      <c r="X14" s="14"/>
      <c r="Y14" s="17">
        <f t="shared" si="22"/>
        <v>0</v>
      </c>
      <c r="Z14" s="25"/>
      <c r="AA14" s="212"/>
      <c r="AB14" s="14"/>
      <c r="AC14" s="24">
        <f t="shared" si="2"/>
        <v>0</v>
      </c>
      <c r="AD14" s="14"/>
      <c r="AE14" s="14"/>
      <c r="AF14" s="17">
        <f t="shared" si="23"/>
        <v>0</v>
      </c>
      <c r="AG14" s="29"/>
      <c r="AH14" s="214"/>
      <c r="AI14" s="14"/>
      <c r="AJ14" s="24">
        <f t="shared" si="3"/>
        <v>0</v>
      </c>
      <c r="AK14" s="14"/>
      <c r="AL14" s="14"/>
      <c r="AM14" s="17">
        <f t="shared" si="24"/>
        <v>0</v>
      </c>
      <c r="AN14" s="29"/>
      <c r="AO14" s="34">
        <f t="shared" si="14"/>
        <v>0</v>
      </c>
      <c r="AP14" s="34">
        <f t="shared" si="4"/>
        <v>0</v>
      </c>
      <c r="AQ14" s="34">
        <f t="shared" si="5"/>
        <v>0</v>
      </c>
      <c r="AR14" s="35">
        <f t="shared" si="6"/>
        <v>0</v>
      </c>
      <c r="AS14" s="76">
        <f t="shared" si="7"/>
        <v>0</v>
      </c>
    </row>
    <row r="15" spans="2:46" s="2" customFormat="1">
      <c r="B15" s="207"/>
      <c r="C15" s="202"/>
      <c r="D15" s="206"/>
      <c r="E15" s="204"/>
      <c r="F15" s="204"/>
      <c r="G15" s="14"/>
      <c r="H15" s="24">
        <f t="shared" si="8"/>
        <v>0</v>
      </c>
      <c r="I15" s="201"/>
      <c r="J15" s="14"/>
      <c r="K15" s="17">
        <f t="shared" si="20"/>
        <v>0</v>
      </c>
      <c r="L15" s="25"/>
      <c r="M15" s="14"/>
      <c r="N15" s="14"/>
      <c r="O15" s="24">
        <f t="shared" si="0"/>
        <v>0</v>
      </c>
      <c r="P15" s="14"/>
      <c r="Q15" s="14"/>
      <c r="R15" s="17">
        <f t="shared" si="21"/>
        <v>0</v>
      </c>
      <c r="S15" s="25"/>
      <c r="T15" s="14"/>
      <c r="U15" s="14"/>
      <c r="V15" s="24">
        <f t="shared" si="1"/>
        <v>0</v>
      </c>
      <c r="W15" s="14"/>
      <c r="X15" s="14"/>
      <c r="Y15" s="17">
        <f t="shared" si="22"/>
        <v>0</v>
      </c>
      <c r="Z15" s="25"/>
      <c r="AA15" s="212"/>
      <c r="AB15" s="14"/>
      <c r="AC15" s="24">
        <f t="shared" si="2"/>
        <v>0</v>
      </c>
      <c r="AD15" s="14"/>
      <c r="AE15" s="14"/>
      <c r="AF15" s="17">
        <f t="shared" si="23"/>
        <v>0</v>
      </c>
      <c r="AG15" s="29"/>
      <c r="AH15" s="214"/>
      <c r="AI15" s="14"/>
      <c r="AJ15" s="24">
        <f t="shared" si="3"/>
        <v>0</v>
      </c>
      <c r="AK15" s="14"/>
      <c r="AL15" s="14"/>
      <c r="AM15" s="17">
        <f t="shared" si="24"/>
        <v>0</v>
      </c>
      <c r="AN15" s="29"/>
      <c r="AO15" s="34">
        <f t="shared" si="14"/>
        <v>0</v>
      </c>
      <c r="AP15" s="34">
        <f t="shared" si="4"/>
        <v>0</v>
      </c>
      <c r="AQ15" s="34">
        <f t="shared" si="5"/>
        <v>0</v>
      </c>
      <c r="AR15" s="35">
        <f t="shared" si="6"/>
        <v>0</v>
      </c>
      <c r="AS15" s="76">
        <f t="shared" si="7"/>
        <v>0</v>
      </c>
    </row>
    <row r="16" spans="2:46" s="2" customFormat="1">
      <c r="B16" s="207"/>
      <c r="C16" s="202"/>
      <c r="D16" s="206"/>
      <c r="E16" s="204"/>
      <c r="F16" s="204"/>
      <c r="G16" s="208"/>
      <c r="H16" s="24">
        <f t="shared" si="8"/>
        <v>0</v>
      </c>
      <c r="I16" s="201"/>
      <c r="J16" s="14"/>
      <c r="K16" s="17">
        <f t="shared" ref="K16:K26" si="25">I16-H16</f>
        <v>0</v>
      </c>
      <c r="L16" s="25"/>
      <c r="M16" s="16"/>
      <c r="N16" s="16"/>
      <c r="O16" s="24">
        <f t="shared" si="0"/>
        <v>0</v>
      </c>
      <c r="P16" s="14"/>
      <c r="Q16" s="14"/>
      <c r="R16" s="17">
        <f t="shared" ref="R16:R26" si="26">P16-O16</f>
        <v>0</v>
      </c>
      <c r="S16" s="25"/>
      <c r="T16" s="16"/>
      <c r="U16" s="16"/>
      <c r="V16" s="24">
        <f t="shared" si="1"/>
        <v>0</v>
      </c>
      <c r="W16" s="14"/>
      <c r="X16" s="14"/>
      <c r="Y16" s="17">
        <f t="shared" ref="Y16:Y26" si="27">W16-V16</f>
        <v>0</v>
      </c>
      <c r="Z16" s="25"/>
      <c r="AA16" s="212"/>
      <c r="AB16" s="16"/>
      <c r="AC16" s="24">
        <f t="shared" si="2"/>
        <v>0</v>
      </c>
      <c r="AD16" s="14"/>
      <c r="AE16" s="14"/>
      <c r="AF16" s="17">
        <f t="shared" ref="AF16:AF26" si="28">AD16-AC16</f>
        <v>0</v>
      </c>
      <c r="AG16" s="29"/>
      <c r="AH16" s="214"/>
      <c r="AI16" s="16"/>
      <c r="AJ16" s="24">
        <f t="shared" si="3"/>
        <v>0</v>
      </c>
      <c r="AK16" s="14"/>
      <c r="AL16" s="14"/>
      <c r="AM16" s="17">
        <f t="shared" ref="AM16:AM26" si="29">AK16-AJ16</f>
        <v>0</v>
      </c>
      <c r="AN16" s="29"/>
      <c r="AO16" s="34">
        <f t="shared" si="14"/>
        <v>0</v>
      </c>
      <c r="AP16" s="34">
        <f t="shared" si="4"/>
        <v>0</v>
      </c>
      <c r="AQ16" s="34">
        <f t="shared" si="5"/>
        <v>0</v>
      </c>
      <c r="AR16" s="35">
        <f t="shared" si="6"/>
        <v>0</v>
      </c>
      <c r="AS16" s="76">
        <f t="shared" si="7"/>
        <v>0</v>
      </c>
    </row>
    <row r="17" spans="2:45" s="2" customFormat="1">
      <c r="B17" s="207"/>
      <c r="C17" s="202"/>
      <c r="D17" s="206"/>
      <c r="E17" s="204"/>
      <c r="F17" s="204"/>
      <c r="G17" s="14"/>
      <c r="H17" s="24">
        <f t="shared" si="8"/>
        <v>0</v>
      </c>
      <c r="I17" s="201"/>
      <c r="J17" s="14"/>
      <c r="K17" s="17">
        <f t="shared" si="25"/>
        <v>0</v>
      </c>
      <c r="L17" s="25"/>
      <c r="M17" s="14"/>
      <c r="N17" s="14"/>
      <c r="O17" s="24">
        <f t="shared" si="0"/>
        <v>0</v>
      </c>
      <c r="P17" s="14"/>
      <c r="Q17" s="14"/>
      <c r="R17" s="17">
        <f t="shared" si="26"/>
        <v>0</v>
      </c>
      <c r="S17" s="25"/>
      <c r="T17" s="14"/>
      <c r="U17" s="14"/>
      <c r="V17" s="24">
        <f t="shared" si="1"/>
        <v>0</v>
      </c>
      <c r="W17" s="14"/>
      <c r="X17" s="14"/>
      <c r="Y17" s="17">
        <f t="shared" si="27"/>
        <v>0</v>
      </c>
      <c r="Z17" s="25"/>
      <c r="AA17" s="212"/>
      <c r="AB17" s="14"/>
      <c r="AC17" s="24">
        <f t="shared" si="2"/>
        <v>0</v>
      </c>
      <c r="AD17" s="14"/>
      <c r="AE17" s="14"/>
      <c r="AF17" s="17">
        <f t="shared" si="28"/>
        <v>0</v>
      </c>
      <c r="AG17" s="29"/>
      <c r="AH17" s="214"/>
      <c r="AI17" s="14"/>
      <c r="AJ17" s="24">
        <f t="shared" si="3"/>
        <v>0</v>
      </c>
      <c r="AK17" s="14"/>
      <c r="AL17" s="14"/>
      <c r="AM17" s="17">
        <f t="shared" si="29"/>
        <v>0</v>
      </c>
      <c r="AN17" s="29"/>
      <c r="AO17" s="34">
        <f t="shared" si="14"/>
        <v>0</v>
      </c>
      <c r="AP17" s="34">
        <f t="shared" si="4"/>
        <v>0</v>
      </c>
      <c r="AQ17" s="34">
        <f t="shared" si="5"/>
        <v>0</v>
      </c>
      <c r="AR17" s="35">
        <f t="shared" si="6"/>
        <v>0</v>
      </c>
      <c r="AS17" s="76">
        <f t="shared" si="7"/>
        <v>0</v>
      </c>
    </row>
    <row r="18" spans="2:45" s="2" customFormat="1">
      <c r="B18" s="207"/>
      <c r="C18" s="202"/>
      <c r="D18" s="206"/>
      <c r="E18" s="204"/>
      <c r="F18" s="204"/>
      <c r="G18" s="14"/>
      <c r="H18" s="24">
        <f t="shared" si="8"/>
        <v>0</v>
      </c>
      <c r="I18" s="201"/>
      <c r="J18" s="14"/>
      <c r="K18" s="17">
        <f t="shared" ref="K18:K20" si="30">I18-H18</f>
        <v>0</v>
      </c>
      <c r="L18" s="25"/>
      <c r="M18" s="14"/>
      <c r="N18" s="14"/>
      <c r="O18" s="24">
        <f t="shared" si="0"/>
        <v>0</v>
      </c>
      <c r="P18" s="14"/>
      <c r="Q18" s="14"/>
      <c r="R18" s="17">
        <f t="shared" ref="R18:R20" si="31">P18-O18</f>
        <v>0</v>
      </c>
      <c r="S18" s="25"/>
      <c r="T18" s="14"/>
      <c r="U18" s="14"/>
      <c r="V18" s="24">
        <f t="shared" si="1"/>
        <v>0</v>
      </c>
      <c r="W18" s="14"/>
      <c r="X18" s="14"/>
      <c r="Y18" s="17">
        <f t="shared" ref="Y18:Y20" si="32">W18-V18</f>
        <v>0</v>
      </c>
      <c r="Z18" s="25"/>
      <c r="AA18" s="212"/>
      <c r="AB18" s="14"/>
      <c r="AC18" s="24">
        <f t="shared" si="2"/>
        <v>0</v>
      </c>
      <c r="AD18" s="14"/>
      <c r="AE18" s="14"/>
      <c r="AF18" s="17">
        <f t="shared" ref="AF18:AF20" si="33">AD18-AC18</f>
        <v>0</v>
      </c>
      <c r="AG18" s="29"/>
      <c r="AH18" s="214"/>
      <c r="AI18" s="14"/>
      <c r="AJ18" s="24">
        <f t="shared" si="3"/>
        <v>0</v>
      </c>
      <c r="AK18" s="14"/>
      <c r="AL18" s="14"/>
      <c r="AM18" s="17">
        <f t="shared" ref="AM18:AM20" si="34">AK18-AJ18</f>
        <v>0</v>
      </c>
      <c r="AN18" s="29"/>
      <c r="AO18" s="34">
        <f t="shared" si="14"/>
        <v>0</v>
      </c>
      <c r="AP18" s="34">
        <f t="shared" si="4"/>
        <v>0</v>
      </c>
      <c r="AQ18" s="34">
        <f t="shared" si="5"/>
        <v>0</v>
      </c>
      <c r="AR18" s="35">
        <f t="shared" si="6"/>
        <v>0</v>
      </c>
      <c r="AS18" s="76">
        <f t="shared" si="7"/>
        <v>0</v>
      </c>
    </row>
    <row r="19" spans="2:45" s="2" customFormat="1">
      <c r="B19" s="207"/>
      <c r="C19" s="202"/>
      <c r="D19" s="205"/>
      <c r="E19" s="204"/>
      <c r="F19" s="204"/>
      <c r="G19" s="14"/>
      <c r="H19" s="24">
        <f t="shared" si="8"/>
        <v>0</v>
      </c>
      <c r="I19" s="201"/>
      <c r="J19" s="14"/>
      <c r="K19" s="17">
        <f t="shared" si="30"/>
        <v>0</v>
      </c>
      <c r="L19" s="25"/>
      <c r="M19" s="14"/>
      <c r="N19" s="14"/>
      <c r="O19" s="24">
        <f t="shared" si="0"/>
        <v>0</v>
      </c>
      <c r="P19" s="14"/>
      <c r="Q19" s="14"/>
      <c r="R19" s="17">
        <f t="shared" si="31"/>
        <v>0</v>
      </c>
      <c r="S19" s="25"/>
      <c r="T19" s="14"/>
      <c r="U19" s="14"/>
      <c r="V19" s="24">
        <f t="shared" si="1"/>
        <v>0</v>
      </c>
      <c r="W19" s="14"/>
      <c r="X19" s="14"/>
      <c r="Y19" s="17">
        <f t="shared" si="32"/>
        <v>0</v>
      </c>
      <c r="Z19" s="25"/>
      <c r="AA19" s="212"/>
      <c r="AB19" s="14"/>
      <c r="AC19" s="24">
        <f t="shared" si="2"/>
        <v>0</v>
      </c>
      <c r="AD19" s="14"/>
      <c r="AE19" s="14"/>
      <c r="AF19" s="17">
        <f t="shared" si="33"/>
        <v>0</v>
      </c>
      <c r="AG19" s="29"/>
      <c r="AH19" s="214"/>
      <c r="AI19" s="14"/>
      <c r="AJ19" s="24">
        <f t="shared" si="3"/>
        <v>0</v>
      </c>
      <c r="AK19" s="14"/>
      <c r="AL19" s="14"/>
      <c r="AM19" s="17">
        <f t="shared" si="34"/>
        <v>0</v>
      </c>
      <c r="AN19" s="29"/>
      <c r="AO19" s="34">
        <f t="shared" si="14"/>
        <v>0</v>
      </c>
      <c r="AP19" s="34">
        <f t="shared" si="4"/>
        <v>0</v>
      </c>
      <c r="AQ19" s="34">
        <f t="shared" si="5"/>
        <v>0</v>
      </c>
      <c r="AR19" s="35">
        <f t="shared" si="6"/>
        <v>0</v>
      </c>
      <c r="AS19" s="76">
        <f t="shared" si="7"/>
        <v>0</v>
      </c>
    </row>
    <row r="20" spans="2:45" s="2" customFormat="1">
      <c r="B20" s="207"/>
      <c r="C20" s="202"/>
      <c r="D20" s="206"/>
      <c r="E20" s="204"/>
      <c r="F20" s="204"/>
      <c r="G20" s="14"/>
      <c r="H20" s="24">
        <f t="shared" si="8"/>
        <v>0</v>
      </c>
      <c r="I20" s="201"/>
      <c r="J20" s="14"/>
      <c r="K20" s="17">
        <f t="shared" si="30"/>
        <v>0</v>
      </c>
      <c r="L20" s="25"/>
      <c r="M20" s="14"/>
      <c r="N20" s="14"/>
      <c r="O20" s="24">
        <f t="shared" si="0"/>
        <v>0</v>
      </c>
      <c r="P20" s="14"/>
      <c r="Q20" s="14"/>
      <c r="R20" s="17">
        <f t="shared" si="31"/>
        <v>0</v>
      </c>
      <c r="S20" s="25"/>
      <c r="T20" s="14"/>
      <c r="U20" s="14"/>
      <c r="V20" s="24">
        <f t="shared" si="1"/>
        <v>0</v>
      </c>
      <c r="W20" s="14"/>
      <c r="X20" s="14"/>
      <c r="Y20" s="17">
        <f t="shared" si="32"/>
        <v>0</v>
      </c>
      <c r="Z20" s="25"/>
      <c r="AA20" s="212"/>
      <c r="AB20" s="14"/>
      <c r="AC20" s="24">
        <f t="shared" si="2"/>
        <v>0</v>
      </c>
      <c r="AD20" s="14"/>
      <c r="AE20" s="14"/>
      <c r="AF20" s="17">
        <f t="shared" si="33"/>
        <v>0</v>
      </c>
      <c r="AG20" s="29"/>
      <c r="AH20" s="214"/>
      <c r="AI20" s="14"/>
      <c r="AJ20" s="24">
        <f t="shared" si="3"/>
        <v>0</v>
      </c>
      <c r="AK20" s="14"/>
      <c r="AL20" s="14"/>
      <c r="AM20" s="17">
        <f t="shared" si="34"/>
        <v>0</v>
      </c>
      <c r="AN20" s="29"/>
      <c r="AO20" s="34">
        <f t="shared" si="14"/>
        <v>0</v>
      </c>
      <c r="AP20" s="34">
        <f t="shared" si="4"/>
        <v>0</v>
      </c>
      <c r="AQ20" s="34">
        <f t="shared" si="5"/>
        <v>0</v>
      </c>
      <c r="AR20" s="35">
        <f t="shared" si="6"/>
        <v>0</v>
      </c>
      <c r="AS20" s="76">
        <f t="shared" si="7"/>
        <v>0</v>
      </c>
    </row>
    <row r="21" spans="2:45" s="2" customFormat="1">
      <c r="B21" s="207"/>
      <c r="C21" s="202"/>
      <c r="D21" s="206"/>
      <c r="E21" s="204"/>
      <c r="F21" s="204"/>
      <c r="G21" s="14"/>
      <c r="H21" s="24">
        <f t="shared" si="8"/>
        <v>0</v>
      </c>
      <c r="I21" s="201"/>
      <c r="J21" s="14"/>
      <c r="K21" s="17">
        <f t="shared" si="25"/>
        <v>0</v>
      </c>
      <c r="L21" s="25"/>
      <c r="M21" s="14"/>
      <c r="N21" s="14"/>
      <c r="O21" s="24">
        <f t="shared" si="0"/>
        <v>0</v>
      </c>
      <c r="P21" s="14"/>
      <c r="Q21" s="14"/>
      <c r="R21" s="17">
        <f t="shared" si="26"/>
        <v>0</v>
      </c>
      <c r="S21" s="25"/>
      <c r="T21" s="14"/>
      <c r="U21" s="14"/>
      <c r="V21" s="24">
        <f t="shared" si="1"/>
        <v>0</v>
      </c>
      <c r="W21" s="14"/>
      <c r="X21" s="14"/>
      <c r="Y21" s="17">
        <f t="shared" si="27"/>
        <v>0</v>
      </c>
      <c r="Z21" s="25"/>
      <c r="AA21" s="212"/>
      <c r="AB21" s="14"/>
      <c r="AC21" s="24">
        <f t="shared" si="2"/>
        <v>0</v>
      </c>
      <c r="AD21" s="14"/>
      <c r="AE21" s="14"/>
      <c r="AF21" s="17">
        <f t="shared" si="28"/>
        <v>0</v>
      </c>
      <c r="AG21" s="29"/>
      <c r="AH21" s="214"/>
      <c r="AI21" s="14"/>
      <c r="AJ21" s="24">
        <f t="shared" si="3"/>
        <v>0</v>
      </c>
      <c r="AK21" s="14"/>
      <c r="AL21" s="14"/>
      <c r="AM21" s="17">
        <f t="shared" si="29"/>
        <v>0</v>
      </c>
      <c r="AN21" s="29"/>
      <c r="AO21" s="34">
        <f t="shared" si="14"/>
        <v>0</v>
      </c>
      <c r="AP21" s="34">
        <f t="shared" si="4"/>
        <v>0</v>
      </c>
      <c r="AQ21" s="34">
        <f t="shared" si="5"/>
        <v>0</v>
      </c>
      <c r="AR21" s="35">
        <f t="shared" si="6"/>
        <v>0</v>
      </c>
      <c r="AS21" s="76">
        <f t="shared" si="7"/>
        <v>0</v>
      </c>
    </row>
    <row r="22" spans="2:45" s="2" customFormat="1">
      <c r="B22" s="207"/>
      <c r="C22" s="202"/>
      <c r="D22" s="205"/>
      <c r="E22" s="204"/>
      <c r="F22" s="204"/>
      <c r="G22" s="14"/>
      <c r="H22" s="24">
        <f t="shared" si="8"/>
        <v>0</v>
      </c>
      <c r="I22" s="201"/>
      <c r="J22" s="14"/>
      <c r="K22" s="17">
        <f t="shared" si="25"/>
        <v>0</v>
      </c>
      <c r="L22" s="25"/>
      <c r="M22" s="14"/>
      <c r="N22" s="14"/>
      <c r="O22" s="24">
        <f t="shared" si="0"/>
        <v>0</v>
      </c>
      <c r="P22" s="14"/>
      <c r="Q22" s="14"/>
      <c r="R22" s="17">
        <f t="shared" si="26"/>
        <v>0</v>
      </c>
      <c r="S22" s="25"/>
      <c r="T22" s="14"/>
      <c r="U22" s="14"/>
      <c r="V22" s="24">
        <f t="shared" si="1"/>
        <v>0</v>
      </c>
      <c r="W22" s="14"/>
      <c r="X22" s="14"/>
      <c r="Y22" s="17">
        <f t="shared" si="27"/>
        <v>0</v>
      </c>
      <c r="Z22" s="25"/>
      <c r="AA22" s="212"/>
      <c r="AB22" s="14"/>
      <c r="AC22" s="24">
        <f t="shared" si="2"/>
        <v>0</v>
      </c>
      <c r="AD22" s="14"/>
      <c r="AE22" s="14"/>
      <c r="AF22" s="17">
        <f t="shared" si="28"/>
        <v>0</v>
      </c>
      <c r="AG22" s="29"/>
      <c r="AH22" s="214"/>
      <c r="AI22" s="14"/>
      <c r="AJ22" s="24">
        <f t="shared" si="3"/>
        <v>0</v>
      </c>
      <c r="AK22" s="14"/>
      <c r="AL22" s="14"/>
      <c r="AM22" s="17">
        <f t="shared" si="29"/>
        <v>0</v>
      </c>
      <c r="AN22" s="29"/>
      <c r="AO22" s="34">
        <f t="shared" si="14"/>
        <v>0</v>
      </c>
      <c r="AP22" s="34">
        <f t="shared" si="4"/>
        <v>0</v>
      </c>
      <c r="AQ22" s="34">
        <f t="shared" si="5"/>
        <v>0</v>
      </c>
      <c r="AR22" s="35">
        <f t="shared" si="6"/>
        <v>0</v>
      </c>
      <c r="AS22" s="76">
        <f t="shared" si="7"/>
        <v>0</v>
      </c>
    </row>
    <row r="23" spans="2:45" s="2" customFormat="1">
      <c r="B23" s="207"/>
      <c r="C23" s="202"/>
      <c r="D23" s="206"/>
      <c r="E23" s="204"/>
      <c r="F23" s="204"/>
      <c r="G23" s="14"/>
      <c r="H23" s="24">
        <f t="shared" si="8"/>
        <v>0</v>
      </c>
      <c r="I23" s="201"/>
      <c r="J23" s="14"/>
      <c r="K23" s="17">
        <f t="shared" si="25"/>
        <v>0</v>
      </c>
      <c r="L23" s="25"/>
      <c r="M23" s="14"/>
      <c r="N23" s="14"/>
      <c r="O23" s="24">
        <f t="shared" si="0"/>
        <v>0</v>
      </c>
      <c r="P23" s="14"/>
      <c r="Q23" s="14"/>
      <c r="R23" s="17">
        <f t="shared" si="26"/>
        <v>0</v>
      </c>
      <c r="S23" s="25"/>
      <c r="T23" s="14"/>
      <c r="U23" s="14"/>
      <c r="V23" s="24">
        <f t="shared" si="1"/>
        <v>0</v>
      </c>
      <c r="W23" s="14"/>
      <c r="X23" s="14"/>
      <c r="Y23" s="17">
        <f t="shared" si="27"/>
        <v>0</v>
      </c>
      <c r="Z23" s="25"/>
      <c r="AA23" s="212"/>
      <c r="AB23" s="14"/>
      <c r="AC23" s="24">
        <f t="shared" si="2"/>
        <v>0</v>
      </c>
      <c r="AD23" s="14"/>
      <c r="AE23" s="14"/>
      <c r="AF23" s="17">
        <f t="shared" si="28"/>
        <v>0</v>
      </c>
      <c r="AG23" s="29"/>
      <c r="AH23" s="214"/>
      <c r="AI23" s="14"/>
      <c r="AJ23" s="24">
        <f t="shared" si="3"/>
        <v>0</v>
      </c>
      <c r="AK23" s="14"/>
      <c r="AL23" s="14"/>
      <c r="AM23" s="17">
        <f t="shared" si="29"/>
        <v>0</v>
      </c>
      <c r="AN23" s="29"/>
      <c r="AO23" s="34">
        <f t="shared" si="14"/>
        <v>0</v>
      </c>
      <c r="AP23" s="34">
        <f t="shared" si="4"/>
        <v>0</v>
      </c>
      <c r="AQ23" s="34">
        <f t="shared" si="5"/>
        <v>0</v>
      </c>
      <c r="AR23" s="35">
        <f t="shared" si="6"/>
        <v>0</v>
      </c>
      <c r="AS23" s="76">
        <f t="shared" si="7"/>
        <v>0</v>
      </c>
    </row>
    <row r="24" spans="2:45" s="2" customFormat="1">
      <c r="B24" s="207"/>
      <c r="C24" s="202"/>
      <c r="D24" s="205"/>
      <c r="E24" s="204"/>
      <c r="F24" s="204"/>
      <c r="G24" s="14"/>
      <c r="H24" s="24">
        <f t="shared" si="8"/>
        <v>0</v>
      </c>
      <c r="I24" s="201"/>
      <c r="J24" s="14"/>
      <c r="K24" s="17">
        <f t="shared" si="25"/>
        <v>0</v>
      </c>
      <c r="L24" s="25"/>
      <c r="M24" s="14"/>
      <c r="N24" s="14"/>
      <c r="O24" s="24">
        <f t="shared" si="0"/>
        <v>0</v>
      </c>
      <c r="P24" s="14"/>
      <c r="Q24" s="14"/>
      <c r="R24" s="17">
        <f t="shared" si="26"/>
        <v>0</v>
      </c>
      <c r="S24" s="25"/>
      <c r="T24" s="14"/>
      <c r="U24" s="14"/>
      <c r="V24" s="24">
        <f t="shared" si="1"/>
        <v>0</v>
      </c>
      <c r="W24" s="14"/>
      <c r="X24" s="14"/>
      <c r="Y24" s="17">
        <f t="shared" si="27"/>
        <v>0</v>
      </c>
      <c r="Z24" s="25"/>
      <c r="AA24" s="212"/>
      <c r="AB24" s="14"/>
      <c r="AC24" s="24">
        <f t="shared" si="2"/>
        <v>0</v>
      </c>
      <c r="AD24" s="14"/>
      <c r="AE24" s="14"/>
      <c r="AF24" s="17">
        <f t="shared" si="28"/>
        <v>0</v>
      </c>
      <c r="AG24" s="29"/>
      <c r="AH24" s="214"/>
      <c r="AI24" s="14"/>
      <c r="AJ24" s="24">
        <f t="shared" si="3"/>
        <v>0</v>
      </c>
      <c r="AK24" s="14"/>
      <c r="AL24" s="14"/>
      <c r="AM24" s="17">
        <f t="shared" si="29"/>
        <v>0</v>
      </c>
      <c r="AN24" s="29"/>
      <c r="AO24" s="34">
        <f t="shared" si="14"/>
        <v>0</v>
      </c>
      <c r="AP24" s="34">
        <f t="shared" si="4"/>
        <v>0</v>
      </c>
      <c r="AQ24" s="34">
        <f t="shared" si="5"/>
        <v>0</v>
      </c>
      <c r="AR24" s="35">
        <f t="shared" si="6"/>
        <v>0</v>
      </c>
      <c r="AS24" s="76">
        <f t="shared" si="7"/>
        <v>0</v>
      </c>
    </row>
    <row r="25" spans="2:45" s="2" customFormat="1">
      <c r="B25" s="207"/>
      <c r="C25" s="202"/>
      <c r="D25" s="206"/>
      <c r="E25" s="204"/>
      <c r="F25" s="204"/>
      <c r="G25" s="14"/>
      <c r="H25" s="24">
        <f t="shared" si="8"/>
        <v>0</v>
      </c>
      <c r="I25" s="201"/>
      <c r="J25" s="14"/>
      <c r="K25" s="17">
        <f t="shared" si="25"/>
        <v>0</v>
      </c>
      <c r="L25" s="25"/>
      <c r="M25" s="14"/>
      <c r="N25" s="14"/>
      <c r="O25" s="24">
        <f t="shared" si="0"/>
        <v>0</v>
      </c>
      <c r="P25" s="14"/>
      <c r="Q25" s="14"/>
      <c r="R25" s="17">
        <f t="shared" si="26"/>
        <v>0</v>
      </c>
      <c r="S25" s="25"/>
      <c r="T25" s="14"/>
      <c r="U25" s="14"/>
      <c r="V25" s="24">
        <f t="shared" si="1"/>
        <v>0</v>
      </c>
      <c r="W25" s="14"/>
      <c r="X25" s="14"/>
      <c r="Y25" s="17">
        <f t="shared" si="27"/>
        <v>0</v>
      </c>
      <c r="Z25" s="25"/>
      <c r="AA25" s="212"/>
      <c r="AB25" s="14"/>
      <c r="AC25" s="24">
        <f t="shared" si="2"/>
        <v>0</v>
      </c>
      <c r="AD25" s="14"/>
      <c r="AE25" s="14"/>
      <c r="AF25" s="17">
        <f t="shared" si="28"/>
        <v>0</v>
      </c>
      <c r="AG25" s="29"/>
      <c r="AH25" s="214"/>
      <c r="AI25" s="14"/>
      <c r="AJ25" s="24">
        <f t="shared" si="3"/>
        <v>0</v>
      </c>
      <c r="AK25" s="14"/>
      <c r="AL25" s="14"/>
      <c r="AM25" s="17">
        <f t="shared" si="29"/>
        <v>0</v>
      </c>
      <c r="AN25" s="29"/>
      <c r="AO25" s="34">
        <f t="shared" si="14"/>
        <v>0</v>
      </c>
      <c r="AP25" s="34">
        <f t="shared" si="4"/>
        <v>0</v>
      </c>
      <c r="AQ25" s="34">
        <f t="shared" si="5"/>
        <v>0</v>
      </c>
      <c r="AR25" s="35">
        <f t="shared" si="6"/>
        <v>0</v>
      </c>
      <c r="AS25" s="76">
        <f t="shared" si="7"/>
        <v>0</v>
      </c>
    </row>
    <row r="26" spans="2:45" s="2" customFormat="1">
      <c r="B26" s="207"/>
      <c r="C26" s="202"/>
      <c r="D26" s="206"/>
      <c r="E26" s="204"/>
      <c r="F26" s="204"/>
      <c r="G26" s="208"/>
      <c r="H26" s="24">
        <f t="shared" si="8"/>
        <v>0</v>
      </c>
      <c r="I26" s="201"/>
      <c r="J26" s="14"/>
      <c r="K26" s="17">
        <f t="shared" si="25"/>
        <v>0</v>
      </c>
      <c r="L26" s="25"/>
      <c r="M26" s="16"/>
      <c r="N26" s="16"/>
      <c r="O26" s="24">
        <f t="shared" si="0"/>
        <v>0</v>
      </c>
      <c r="P26" s="14"/>
      <c r="Q26" s="14"/>
      <c r="R26" s="17">
        <f t="shared" si="26"/>
        <v>0</v>
      </c>
      <c r="S26" s="25"/>
      <c r="T26" s="16"/>
      <c r="U26" s="16"/>
      <c r="V26" s="24">
        <f t="shared" si="1"/>
        <v>0</v>
      </c>
      <c r="W26" s="14"/>
      <c r="X26" s="14"/>
      <c r="Y26" s="17">
        <f t="shared" si="27"/>
        <v>0</v>
      </c>
      <c r="Z26" s="25"/>
      <c r="AA26" s="212"/>
      <c r="AB26" s="16"/>
      <c r="AC26" s="24">
        <f t="shared" si="2"/>
        <v>0</v>
      </c>
      <c r="AD26" s="14"/>
      <c r="AE26" s="14"/>
      <c r="AF26" s="17">
        <f t="shared" si="28"/>
        <v>0</v>
      </c>
      <c r="AG26" s="29"/>
      <c r="AH26" s="214"/>
      <c r="AI26" s="16"/>
      <c r="AJ26" s="24">
        <f t="shared" si="3"/>
        <v>0</v>
      </c>
      <c r="AK26" s="14"/>
      <c r="AL26" s="14"/>
      <c r="AM26" s="17">
        <f t="shared" si="29"/>
        <v>0</v>
      </c>
      <c r="AN26" s="29"/>
      <c r="AO26" s="34">
        <f t="shared" si="14"/>
        <v>0</v>
      </c>
      <c r="AP26" s="34">
        <f t="shared" si="4"/>
        <v>0</v>
      </c>
      <c r="AQ26" s="34">
        <f t="shared" si="5"/>
        <v>0</v>
      </c>
      <c r="AR26" s="35">
        <f t="shared" si="6"/>
        <v>0</v>
      </c>
      <c r="AS26" s="76">
        <f t="shared" si="7"/>
        <v>0</v>
      </c>
    </row>
    <row r="27" spans="2:45" s="2" customFormat="1">
      <c r="B27" s="207"/>
      <c r="C27" s="202"/>
      <c r="D27" s="206"/>
      <c r="E27" s="204"/>
      <c r="F27" s="204"/>
      <c r="G27" s="208"/>
      <c r="H27" s="24">
        <f t="shared" si="8"/>
        <v>0</v>
      </c>
      <c r="I27" s="201"/>
      <c r="J27" s="14"/>
      <c r="K27" s="17">
        <f t="shared" si="20"/>
        <v>0</v>
      </c>
      <c r="L27" s="25"/>
      <c r="M27" s="16"/>
      <c r="N27" s="16"/>
      <c r="O27" s="24">
        <f t="shared" si="0"/>
        <v>0</v>
      </c>
      <c r="P27" s="14"/>
      <c r="Q27" s="14"/>
      <c r="R27" s="17">
        <f t="shared" si="21"/>
        <v>0</v>
      </c>
      <c r="S27" s="25"/>
      <c r="T27" s="16"/>
      <c r="U27" s="16"/>
      <c r="V27" s="24">
        <f t="shared" si="1"/>
        <v>0</v>
      </c>
      <c r="W27" s="14"/>
      <c r="X27" s="14"/>
      <c r="Y27" s="17">
        <f t="shared" si="22"/>
        <v>0</v>
      </c>
      <c r="Z27" s="25"/>
      <c r="AA27" s="212"/>
      <c r="AB27" s="16"/>
      <c r="AC27" s="24">
        <f t="shared" si="2"/>
        <v>0</v>
      </c>
      <c r="AD27" s="14"/>
      <c r="AE27" s="14"/>
      <c r="AF27" s="17">
        <f t="shared" si="23"/>
        <v>0</v>
      </c>
      <c r="AG27" s="29"/>
      <c r="AH27" s="214"/>
      <c r="AI27" s="16"/>
      <c r="AJ27" s="24">
        <f t="shared" si="3"/>
        <v>0</v>
      </c>
      <c r="AK27" s="14"/>
      <c r="AL27" s="14"/>
      <c r="AM27" s="17">
        <f t="shared" si="24"/>
        <v>0</v>
      </c>
      <c r="AN27" s="29"/>
      <c r="AO27" s="34">
        <f t="shared" si="14"/>
        <v>0</v>
      </c>
      <c r="AP27" s="34">
        <f t="shared" si="4"/>
        <v>0</v>
      </c>
      <c r="AQ27" s="34">
        <f t="shared" si="5"/>
        <v>0</v>
      </c>
      <c r="AR27" s="35">
        <f t="shared" si="6"/>
        <v>0</v>
      </c>
      <c r="AS27" s="76">
        <f t="shared" si="7"/>
        <v>0</v>
      </c>
    </row>
    <row r="28" spans="2:45" s="2" customFormat="1">
      <c r="B28" s="207"/>
      <c r="C28" s="202"/>
      <c r="D28" s="206"/>
      <c r="E28" s="204"/>
      <c r="F28" s="204"/>
      <c r="G28" s="14"/>
      <c r="H28" s="24">
        <f t="shared" si="8"/>
        <v>0</v>
      </c>
      <c r="I28" s="201"/>
      <c r="J28" s="14"/>
      <c r="K28" s="17">
        <f t="shared" si="20"/>
        <v>0</v>
      </c>
      <c r="L28" s="25"/>
      <c r="M28" s="14"/>
      <c r="N28" s="14"/>
      <c r="O28" s="24">
        <f t="shared" si="0"/>
        <v>0</v>
      </c>
      <c r="P28" s="14"/>
      <c r="Q28" s="14"/>
      <c r="R28" s="17">
        <f t="shared" si="21"/>
        <v>0</v>
      </c>
      <c r="S28" s="25"/>
      <c r="T28" s="14"/>
      <c r="U28" s="14"/>
      <c r="V28" s="24">
        <f t="shared" si="1"/>
        <v>0</v>
      </c>
      <c r="W28" s="14"/>
      <c r="X28" s="14"/>
      <c r="Y28" s="17">
        <f t="shared" si="22"/>
        <v>0</v>
      </c>
      <c r="Z28" s="25"/>
      <c r="AA28" s="212"/>
      <c r="AB28" s="14"/>
      <c r="AC28" s="24">
        <f t="shared" si="2"/>
        <v>0</v>
      </c>
      <c r="AD28" s="14"/>
      <c r="AE28" s="14"/>
      <c r="AF28" s="17">
        <f t="shared" si="23"/>
        <v>0</v>
      </c>
      <c r="AG28" s="29"/>
      <c r="AH28" s="214"/>
      <c r="AI28" s="14"/>
      <c r="AJ28" s="24">
        <f t="shared" si="3"/>
        <v>0</v>
      </c>
      <c r="AK28" s="14"/>
      <c r="AL28" s="14"/>
      <c r="AM28" s="17">
        <f t="shared" si="24"/>
        <v>0</v>
      </c>
      <c r="AN28" s="29"/>
      <c r="AO28" s="34">
        <f t="shared" si="14"/>
        <v>0</v>
      </c>
      <c r="AP28" s="34">
        <f t="shared" si="4"/>
        <v>0</v>
      </c>
      <c r="AQ28" s="34">
        <f t="shared" si="5"/>
        <v>0</v>
      </c>
      <c r="AR28" s="35">
        <f t="shared" si="6"/>
        <v>0</v>
      </c>
      <c r="AS28" s="76">
        <f t="shared" si="7"/>
        <v>0</v>
      </c>
    </row>
    <row r="29" spans="2:45" s="2" customFormat="1" ht="15" customHeight="1">
      <c r="B29" s="207"/>
      <c r="C29" s="207"/>
      <c r="D29" s="206"/>
      <c r="E29" s="208"/>
      <c r="F29" s="209"/>
      <c r="G29" s="14"/>
      <c r="H29" s="24">
        <f t="shared" si="8"/>
        <v>0</v>
      </c>
      <c r="I29" s="201"/>
      <c r="J29" s="14"/>
      <c r="K29" s="17">
        <f t="shared" si="20"/>
        <v>0</v>
      </c>
      <c r="L29" s="25"/>
      <c r="M29" s="14"/>
      <c r="N29" s="14"/>
      <c r="O29" s="24">
        <f t="shared" si="0"/>
        <v>0</v>
      </c>
      <c r="P29" s="14"/>
      <c r="Q29" s="14"/>
      <c r="R29" s="17">
        <f t="shared" si="21"/>
        <v>0</v>
      </c>
      <c r="S29" s="25"/>
      <c r="T29" s="14"/>
      <c r="U29" s="14"/>
      <c r="V29" s="24">
        <f t="shared" si="1"/>
        <v>0</v>
      </c>
      <c r="W29" s="14"/>
      <c r="X29" s="14"/>
      <c r="Y29" s="17">
        <f t="shared" si="22"/>
        <v>0</v>
      </c>
      <c r="Z29" s="25"/>
      <c r="AA29" s="143"/>
      <c r="AB29" s="14"/>
      <c r="AC29" s="24">
        <f t="shared" si="2"/>
        <v>0</v>
      </c>
      <c r="AD29" s="14"/>
      <c r="AE29" s="14"/>
      <c r="AF29" s="17">
        <f t="shared" si="23"/>
        <v>0</v>
      </c>
      <c r="AG29" s="29"/>
      <c r="AH29" s="14"/>
      <c r="AI29" s="14"/>
      <c r="AJ29" s="24">
        <f t="shared" si="3"/>
        <v>0</v>
      </c>
      <c r="AK29" s="14"/>
      <c r="AL29" s="14"/>
      <c r="AM29" s="17">
        <f t="shared" si="24"/>
        <v>0</v>
      </c>
      <c r="AN29" s="29"/>
      <c r="AO29" s="34">
        <f t="shared" si="14"/>
        <v>0</v>
      </c>
      <c r="AP29" s="34">
        <f t="shared" si="4"/>
        <v>0</v>
      </c>
      <c r="AQ29" s="34">
        <f t="shared" si="5"/>
        <v>0</v>
      </c>
      <c r="AR29" s="35">
        <f t="shared" si="6"/>
        <v>0</v>
      </c>
      <c r="AS29" s="76">
        <f t="shared" si="7"/>
        <v>0</v>
      </c>
    </row>
    <row r="30" spans="2:45" s="2" customFormat="1">
      <c r="B30" s="207"/>
      <c r="C30" s="207"/>
      <c r="D30" s="205"/>
      <c r="E30" s="208"/>
      <c r="F30" s="209"/>
      <c r="G30" s="14"/>
      <c r="H30" s="24">
        <f t="shared" si="8"/>
        <v>0</v>
      </c>
      <c r="I30" s="201"/>
      <c r="J30" s="14"/>
      <c r="K30" s="17">
        <f t="shared" ref="K30:K33" si="35">I30-H30</f>
        <v>0</v>
      </c>
      <c r="L30" s="25"/>
      <c r="M30" s="14"/>
      <c r="N30" s="14"/>
      <c r="O30" s="24">
        <f t="shared" si="0"/>
        <v>0</v>
      </c>
      <c r="P30" s="14"/>
      <c r="Q30" s="14"/>
      <c r="R30" s="17">
        <f t="shared" ref="R30:R33" si="36">P30-O30</f>
        <v>0</v>
      </c>
      <c r="S30" s="25"/>
      <c r="T30" s="14"/>
      <c r="U30" s="14"/>
      <c r="V30" s="24">
        <f t="shared" si="1"/>
        <v>0</v>
      </c>
      <c r="W30" s="14"/>
      <c r="X30" s="14"/>
      <c r="Y30" s="17">
        <f t="shared" ref="Y30:Y33" si="37">W30-V30</f>
        <v>0</v>
      </c>
      <c r="Z30" s="25"/>
      <c r="AA30" s="143"/>
      <c r="AB30" s="14"/>
      <c r="AC30" s="24">
        <f t="shared" si="2"/>
        <v>0</v>
      </c>
      <c r="AD30" s="14"/>
      <c r="AE30" s="14"/>
      <c r="AF30" s="17">
        <f t="shared" ref="AF30:AF33" si="38">AD30-AC30</f>
        <v>0</v>
      </c>
      <c r="AG30" s="29"/>
      <c r="AH30" s="14"/>
      <c r="AI30" s="14"/>
      <c r="AJ30" s="24">
        <f t="shared" si="3"/>
        <v>0</v>
      </c>
      <c r="AK30" s="14"/>
      <c r="AL30" s="14"/>
      <c r="AM30" s="17">
        <f t="shared" ref="AM30:AM33" si="39">AK30-AJ30</f>
        <v>0</v>
      </c>
      <c r="AN30" s="29"/>
      <c r="AO30" s="34">
        <f t="shared" si="14"/>
        <v>0</v>
      </c>
      <c r="AP30" s="34">
        <f t="shared" si="4"/>
        <v>0</v>
      </c>
      <c r="AQ30" s="34">
        <f t="shared" si="5"/>
        <v>0</v>
      </c>
      <c r="AR30" s="35">
        <f t="shared" si="6"/>
        <v>0</v>
      </c>
      <c r="AS30" s="76">
        <f t="shared" si="7"/>
        <v>0</v>
      </c>
    </row>
    <row r="31" spans="2:45" s="2" customFormat="1">
      <c r="B31" s="207"/>
      <c r="C31" s="207"/>
      <c r="D31" s="206"/>
      <c r="E31" s="208"/>
      <c r="F31" s="209"/>
      <c r="G31" s="14"/>
      <c r="H31" s="24">
        <f t="shared" si="8"/>
        <v>0</v>
      </c>
      <c r="I31" s="14"/>
      <c r="J31" s="14"/>
      <c r="K31" s="17">
        <f t="shared" si="35"/>
        <v>0</v>
      </c>
      <c r="L31" s="25"/>
      <c r="M31" s="14"/>
      <c r="N31" s="14"/>
      <c r="O31" s="24">
        <f t="shared" si="0"/>
        <v>0</v>
      </c>
      <c r="P31" s="14"/>
      <c r="Q31" s="14"/>
      <c r="R31" s="17">
        <f t="shared" si="36"/>
        <v>0</v>
      </c>
      <c r="S31" s="25"/>
      <c r="T31" s="14"/>
      <c r="U31" s="14"/>
      <c r="V31" s="24">
        <f t="shared" si="1"/>
        <v>0</v>
      </c>
      <c r="W31" s="14"/>
      <c r="X31" s="14"/>
      <c r="Y31" s="17">
        <f t="shared" si="37"/>
        <v>0</v>
      </c>
      <c r="Z31" s="25"/>
      <c r="AA31" s="143"/>
      <c r="AB31" s="14"/>
      <c r="AC31" s="24">
        <f t="shared" si="2"/>
        <v>0</v>
      </c>
      <c r="AD31" s="14"/>
      <c r="AE31" s="14"/>
      <c r="AF31" s="17">
        <f t="shared" si="38"/>
        <v>0</v>
      </c>
      <c r="AG31" s="29"/>
      <c r="AH31" s="14"/>
      <c r="AI31" s="14"/>
      <c r="AJ31" s="24">
        <f t="shared" si="3"/>
        <v>0</v>
      </c>
      <c r="AK31" s="14"/>
      <c r="AL31" s="14"/>
      <c r="AM31" s="17">
        <f t="shared" si="39"/>
        <v>0</v>
      </c>
      <c r="AN31" s="29"/>
      <c r="AO31" s="34">
        <f t="shared" si="14"/>
        <v>0</v>
      </c>
      <c r="AP31" s="34">
        <f t="shared" si="4"/>
        <v>0</v>
      </c>
      <c r="AQ31" s="34">
        <f t="shared" si="5"/>
        <v>0</v>
      </c>
      <c r="AR31" s="35">
        <f t="shared" si="6"/>
        <v>0</v>
      </c>
      <c r="AS31" s="76">
        <f t="shared" si="7"/>
        <v>0</v>
      </c>
    </row>
    <row r="32" spans="2:45" s="2" customFormat="1">
      <c r="B32" s="207"/>
      <c r="C32" s="207"/>
      <c r="D32" s="205"/>
      <c r="E32" s="208"/>
      <c r="F32" s="209"/>
      <c r="G32" s="14"/>
      <c r="H32" s="24">
        <f t="shared" si="8"/>
        <v>0</v>
      </c>
      <c r="I32" s="14"/>
      <c r="J32" s="14"/>
      <c r="K32" s="17">
        <f t="shared" si="35"/>
        <v>0</v>
      </c>
      <c r="L32" s="25"/>
      <c r="M32" s="14"/>
      <c r="N32" s="14"/>
      <c r="O32" s="24">
        <f t="shared" si="0"/>
        <v>0</v>
      </c>
      <c r="P32" s="14"/>
      <c r="Q32" s="14"/>
      <c r="R32" s="17">
        <f t="shared" si="36"/>
        <v>0</v>
      </c>
      <c r="S32" s="25"/>
      <c r="T32" s="14"/>
      <c r="U32" s="14"/>
      <c r="V32" s="24">
        <f t="shared" si="1"/>
        <v>0</v>
      </c>
      <c r="W32" s="14"/>
      <c r="X32" s="14"/>
      <c r="Y32" s="17">
        <f t="shared" si="37"/>
        <v>0</v>
      </c>
      <c r="Z32" s="25"/>
      <c r="AA32" s="143"/>
      <c r="AB32" s="14"/>
      <c r="AC32" s="24">
        <f t="shared" si="2"/>
        <v>0</v>
      </c>
      <c r="AD32" s="14"/>
      <c r="AE32" s="14"/>
      <c r="AF32" s="17">
        <f t="shared" si="38"/>
        <v>0</v>
      </c>
      <c r="AG32" s="29"/>
      <c r="AH32" s="14"/>
      <c r="AI32" s="14"/>
      <c r="AJ32" s="24">
        <f t="shared" si="3"/>
        <v>0</v>
      </c>
      <c r="AK32" s="14"/>
      <c r="AL32" s="14"/>
      <c r="AM32" s="17">
        <f t="shared" si="39"/>
        <v>0</v>
      </c>
      <c r="AN32" s="29"/>
      <c r="AO32" s="34">
        <f t="shared" si="14"/>
        <v>0</v>
      </c>
      <c r="AP32" s="34">
        <f t="shared" si="4"/>
        <v>0</v>
      </c>
      <c r="AQ32" s="34">
        <f t="shared" si="5"/>
        <v>0</v>
      </c>
      <c r="AR32" s="35">
        <f t="shared" si="6"/>
        <v>0</v>
      </c>
      <c r="AS32" s="76">
        <f t="shared" si="7"/>
        <v>0</v>
      </c>
    </row>
    <row r="33" spans="2:45" s="2" customFormat="1">
      <c r="B33" s="207"/>
      <c r="C33" s="207"/>
      <c r="D33" s="206"/>
      <c r="E33" s="208"/>
      <c r="F33" s="209"/>
      <c r="G33" s="14"/>
      <c r="H33" s="24">
        <f t="shared" si="8"/>
        <v>0</v>
      </c>
      <c r="I33" s="14"/>
      <c r="J33" s="14"/>
      <c r="K33" s="17">
        <f t="shared" si="35"/>
        <v>0</v>
      </c>
      <c r="L33" s="25"/>
      <c r="M33" s="14"/>
      <c r="N33" s="14"/>
      <c r="O33" s="24">
        <f t="shared" si="0"/>
        <v>0</v>
      </c>
      <c r="P33" s="14"/>
      <c r="Q33" s="14"/>
      <c r="R33" s="17">
        <f t="shared" si="36"/>
        <v>0</v>
      </c>
      <c r="S33" s="25"/>
      <c r="T33" s="14"/>
      <c r="U33" s="14"/>
      <c r="V33" s="24">
        <f t="shared" si="1"/>
        <v>0</v>
      </c>
      <c r="W33" s="14"/>
      <c r="X33" s="14"/>
      <c r="Y33" s="17">
        <f t="shared" si="37"/>
        <v>0</v>
      </c>
      <c r="Z33" s="25"/>
      <c r="AA33" s="143"/>
      <c r="AB33" s="14"/>
      <c r="AC33" s="24">
        <f t="shared" si="2"/>
        <v>0</v>
      </c>
      <c r="AD33" s="14"/>
      <c r="AE33" s="14"/>
      <c r="AF33" s="17">
        <f t="shared" si="38"/>
        <v>0</v>
      </c>
      <c r="AG33" s="29"/>
      <c r="AH33" s="14"/>
      <c r="AI33" s="14"/>
      <c r="AJ33" s="24">
        <f t="shared" si="3"/>
        <v>0</v>
      </c>
      <c r="AK33" s="14"/>
      <c r="AL33" s="14"/>
      <c r="AM33" s="17">
        <f t="shared" si="39"/>
        <v>0</v>
      </c>
      <c r="AN33" s="29"/>
      <c r="AO33" s="34">
        <f t="shared" si="14"/>
        <v>0</v>
      </c>
      <c r="AP33" s="34">
        <f t="shared" si="4"/>
        <v>0</v>
      </c>
      <c r="AQ33" s="34">
        <f t="shared" si="5"/>
        <v>0</v>
      </c>
      <c r="AR33" s="35">
        <f t="shared" si="6"/>
        <v>0</v>
      </c>
      <c r="AS33" s="76">
        <f t="shared" si="7"/>
        <v>0</v>
      </c>
    </row>
    <row r="34" spans="2:45" s="2" customFormat="1">
      <c r="B34" s="207"/>
      <c r="C34" s="207"/>
      <c r="D34" s="205"/>
      <c r="E34" s="208"/>
      <c r="F34" s="209"/>
      <c r="G34" s="14"/>
      <c r="H34" s="24">
        <f t="shared" si="8"/>
        <v>0</v>
      </c>
      <c r="I34" s="14"/>
      <c r="J34" s="14"/>
      <c r="K34" s="17">
        <f t="shared" si="20"/>
        <v>0</v>
      </c>
      <c r="L34" s="25"/>
      <c r="M34" s="14"/>
      <c r="N34" s="14"/>
      <c r="O34" s="24">
        <f t="shared" si="0"/>
        <v>0</v>
      </c>
      <c r="P34" s="14"/>
      <c r="Q34" s="14"/>
      <c r="R34" s="17">
        <f t="shared" si="21"/>
        <v>0</v>
      </c>
      <c r="S34" s="25"/>
      <c r="T34" s="14"/>
      <c r="U34" s="14"/>
      <c r="V34" s="24">
        <f t="shared" si="1"/>
        <v>0</v>
      </c>
      <c r="W34" s="14"/>
      <c r="X34" s="14"/>
      <c r="Y34" s="17">
        <f t="shared" si="22"/>
        <v>0</v>
      </c>
      <c r="Z34" s="25"/>
      <c r="AA34" s="143"/>
      <c r="AB34" s="14"/>
      <c r="AC34" s="24">
        <f t="shared" si="2"/>
        <v>0</v>
      </c>
      <c r="AD34" s="14"/>
      <c r="AE34" s="14"/>
      <c r="AF34" s="17">
        <f t="shared" si="23"/>
        <v>0</v>
      </c>
      <c r="AG34" s="29"/>
      <c r="AH34" s="14"/>
      <c r="AI34" s="14"/>
      <c r="AJ34" s="24">
        <f t="shared" si="3"/>
        <v>0</v>
      </c>
      <c r="AK34" s="14"/>
      <c r="AL34" s="14"/>
      <c r="AM34" s="17">
        <f t="shared" si="24"/>
        <v>0</v>
      </c>
      <c r="AN34" s="29"/>
      <c r="AO34" s="34">
        <f t="shared" si="14"/>
        <v>0</v>
      </c>
      <c r="AP34" s="34">
        <f t="shared" si="4"/>
        <v>0</v>
      </c>
      <c r="AQ34" s="34">
        <f t="shared" si="5"/>
        <v>0</v>
      </c>
      <c r="AR34" s="35">
        <f t="shared" si="6"/>
        <v>0</v>
      </c>
      <c r="AS34" s="76">
        <f t="shared" si="7"/>
        <v>0</v>
      </c>
    </row>
    <row r="35" spans="2:45" s="2" customFormat="1">
      <c r="B35" s="207"/>
      <c r="C35" s="207"/>
      <c r="D35" s="206"/>
      <c r="E35" s="208"/>
      <c r="F35" s="209"/>
      <c r="G35" s="14"/>
      <c r="H35" s="24">
        <f t="shared" si="8"/>
        <v>0</v>
      </c>
      <c r="I35" s="14"/>
      <c r="J35" s="14"/>
      <c r="K35" s="17">
        <f t="shared" si="20"/>
        <v>0</v>
      </c>
      <c r="L35" s="25"/>
      <c r="M35" s="14"/>
      <c r="N35" s="14"/>
      <c r="O35" s="24">
        <f t="shared" si="0"/>
        <v>0</v>
      </c>
      <c r="P35" s="14"/>
      <c r="Q35" s="14"/>
      <c r="R35" s="17">
        <f t="shared" si="21"/>
        <v>0</v>
      </c>
      <c r="S35" s="25"/>
      <c r="T35" s="14"/>
      <c r="U35" s="14"/>
      <c r="V35" s="24">
        <f t="shared" si="1"/>
        <v>0</v>
      </c>
      <c r="W35" s="14"/>
      <c r="X35" s="14"/>
      <c r="Y35" s="17">
        <f t="shared" si="22"/>
        <v>0</v>
      </c>
      <c r="Z35" s="25"/>
      <c r="AA35" s="143"/>
      <c r="AB35" s="14"/>
      <c r="AC35" s="24">
        <f t="shared" si="2"/>
        <v>0</v>
      </c>
      <c r="AD35" s="14"/>
      <c r="AE35" s="14"/>
      <c r="AF35" s="17">
        <f t="shared" si="23"/>
        <v>0</v>
      </c>
      <c r="AG35" s="29"/>
      <c r="AH35" s="14"/>
      <c r="AI35" s="14"/>
      <c r="AJ35" s="24">
        <f t="shared" si="3"/>
        <v>0</v>
      </c>
      <c r="AK35" s="14"/>
      <c r="AL35" s="14"/>
      <c r="AM35" s="17">
        <f t="shared" si="24"/>
        <v>0</v>
      </c>
      <c r="AN35" s="29"/>
      <c r="AO35" s="34">
        <f t="shared" si="14"/>
        <v>0</v>
      </c>
      <c r="AP35" s="34">
        <f t="shared" si="4"/>
        <v>0</v>
      </c>
      <c r="AQ35" s="34">
        <f t="shared" si="5"/>
        <v>0</v>
      </c>
      <c r="AR35" s="35">
        <f t="shared" si="6"/>
        <v>0</v>
      </c>
      <c r="AS35" s="76">
        <f t="shared" si="7"/>
        <v>0</v>
      </c>
    </row>
    <row r="36" spans="2:45" s="2" customFormat="1">
      <c r="B36" s="207"/>
      <c r="C36" s="207"/>
      <c r="D36" s="205"/>
      <c r="E36" s="208"/>
      <c r="F36" s="209"/>
      <c r="G36" s="14"/>
      <c r="H36" s="24">
        <f t="shared" si="8"/>
        <v>0</v>
      </c>
      <c r="I36" s="14"/>
      <c r="J36" s="14"/>
      <c r="K36" s="17">
        <f t="shared" si="20"/>
        <v>0</v>
      </c>
      <c r="L36" s="25"/>
      <c r="M36" s="14"/>
      <c r="N36" s="14"/>
      <c r="O36" s="24">
        <f t="shared" si="0"/>
        <v>0</v>
      </c>
      <c r="P36" s="14"/>
      <c r="Q36" s="14"/>
      <c r="R36" s="17">
        <f t="shared" si="21"/>
        <v>0</v>
      </c>
      <c r="S36" s="25"/>
      <c r="T36" s="14"/>
      <c r="U36" s="14"/>
      <c r="V36" s="24">
        <f t="shared" si="1"/>
        <v>0</v>
      </c>
      <c r="W36" s="14"/>
      <c r="X36" s="14"/>
      <c r="Y36" s="17">
        <f t="shared" si="22"/>
        <v>0</v>
      </c>
      <c r="Z36" s="25"/>
      <c r="AA36" s="143"/>
      <c r="AB36" s="14"/>
      <c r="AC36" s="24">
        <f t="shared" si="2"/>
        <v>0</v>
      </c>
      <c r="AD36" s="14"/>
      <c r="AE36" s="14"/>
      <c r="AF36" s="17">
        <f t="shared" si="23"/>
        <v>0</v>
      </c>
      <c r="AG36" s="29"/>
      <c r="AH36" s="14"/>
      <c r="AI36" s="14"/>
      <c r="AJ36" s="24">
        <f t="shared" si="3"/>
        <v>0</v>
      </c>
      <c r="AK36" s="14"/>
      <c r="AL36" s="14"/>
      <c r="AM36" s="17">
        <f t="shared" si="24"/>
        <v>0</v>
      </c>
      <c r="AN36" s="29"/>
      <c r="AO36" s="34">
        <f t="shared" si="14"/>
        <v>0</v>
      </c>
      <c r="AP36" s="34">
        <f t="shared" si="4"/>
        <v>0</v>
      </c>
      <c r="AQ36" s="34">
        <f t="shared" si="5"/>
        <v>0</v>
      </c>
      <c r="AR36" s="35">
        <f t="shared" si="6"/>
        <v>0</v>
      </c>
      <c r="AS36" s="76">
        <f t="shared" si="7"/>
        <v>0</v>
      </c>
    </row>
    <row r="37" spans="2:45" s="2" customFormat="1">
      <c r="B37" s="207"/>
      <c r="C37" s="207"/>
      <c r="D37" s="206"/>
      <c r="E37" s="208"/>
      <c r="F37" s="209"/>
      <c r="G37" s="14"/>
      <c r="H37" s="24">
        <f t="shared" si="8"/>
        <v>0</v>
      </c>
      <c r="I37" s="14"/>
      <c r="J37" s="14"/>
      <c r="K37" s="17">
        <f t="shared" si="20"/>
        <v>0</v>
      </c>
      <c r="L37" s="25"/>
      <c r="M37" s="14"/>
      <c r="N37" s="14"/>
      <c r="O37" s="24">
        <f t="shared" si="0"/>
        <v>0</v>
      </c>
      <c r="P37" s="14"/>
      <c r="Q37" s="14"/>
      <c r="R37" s="17">
        <f t="shared" si="21"/>
        <v>0</v>
      </c>
      <c r="S37" s="25"/>
      <c r="T37" s="14"/>
      <c r="U37" s="14"/>
      <c r="V37" s="24">
        <f t="shared" si="1"/>
        <v>0</v>
      </c>
      <c r="W37" s="14"/>
      <c r="X37" s="14"/>
      <c r="Y37" s="17">
        <f t="shared" si="22"/>
        <v>0</v>
      </c>
      <c r="Z37" s="25"/>
      <c r="AA37" s="143"/>
      <c r="AB37" s="14"/>
      <c r="AC37" s="24">
        <f t="shared" si="2"/>
        <v>0</v>
      </c>
      <c r="AD37" s="14"/>
      <c r="AE37" s="14"/>
      <c r="AF37" s="17">
        <f t="shared" si="23"/>
        <v>0</v>
      </c>
      <c r="AG37" s="29"/>
      <c r="AH37" s="14"/>
      <c r="AI37" s="14"/>
      <c r="AJ37" s="24">
        <f t="shared" si="3"/>
        <v>0</v>
      </c>
      <c r="AK37" s="14"/>
      <c r="AL37" s="14"/>
      <c r="AM37" s="17">
        <f t="shared" si="24"/>
        <v>0</v>
      </c>
      <c r="AN37" s="29"/>
      <c r="AO37" s="34">
        <f t="shared" si="14"/>
        <v>0</v>
      </c>
      <c r="AP37" s="34">
        <f t="shared" si="4"/>
        <v>0</v>
      </c>
      <c r="AQ37" s="34">
        <f t="shared" si="5"/>
        <v>0</v>
      </c>
      <c r="AR37" s="35">
        <f t="shared" si="6"/>
        <v>0</v>
      </c>
      <c r="AS37" s="76">
        <f t="shared" si="7"/>
        <v>0</v>
      </c>
    </row>
    <row r="38" spans="2:45" s="2" customFormat="1" ht="15">
      <c r="B38" s="207"/>
      <c r="C38" s="207"/>
      <c r="D38" s="206"/>
      <c r="E38" s="208"/>
      <c r="F38" s="209"/>
      <c r="G38" s="208"/>
      <c r="H38" s="24">
        <f t="shared" si="8"/>
        <v>0</v>
      </c>
      <c r="I38" s="14"/>
      <c r="J38" s="14"/>
      <c r="K38" s="17">
        <f t="shared" si="20"/>
        <v>0</v>
      </c>
      <c r="L38" s="25"/>
      <c r="M38" s="16"/>
      <c r="N38" s="16"/>
      <c r="O38" s="24">
        <f t="shared" si="0"/>
        <v>0</v>
      </c>
      <c r="P38" s="14"/>
      <c r="Q38" s="14"/>
      <c r="R38" s="17">
        <f t="shared" si="21"/>
        <v>0</v>
      </c>
      <c r="S38" s="25"/>
      <c r="T38" s="16"/>
      <c r="U38" s="16"/>
      <c r="V38" s="24">
        <f t="shared" si="1"/>
        <v>0</v>
      </c>
      <c r="W38" s="14"/>
      <c r="X38" s="14"/>
      <c r="Y38" s="17">
        <f t="shared" si="22"/>
        <v>0</v>
      </c>
      <c r="Z38" s="25"/>
      <c r="AA38" s="213"/>
      <c r="AB38" s="16"/>
      <c r="AC38" s="24">
        <f t="shared" si="2"/>
        <v>0</v>
      </c>
      <c r="AD38" s="14"/>
      <c r="AE38" s="14"/>
      <c r="AF38" s="17">
        <f t="shared" si="23"/>
        <v>0</v>
      </c>
      <c r="AG38" s="29"/>
      <c r="AH38" s="16"/>
      <c r="AI38" s="16"/>
      <c r="AJ38" s="24">
        <f t="shared" si="3"/>
        <v>0</v>
      </c>
      <c r="AK38" s="14"/>
      <c r="AL38" s="14"/>
      <c r="AM38" s="17">
        <f t="shared" si="24"/>
        <v>0</v>
      </c>
      <c r="AN38" s="29"/>
      <c r="AO38" s="34">
        <f t="shared" si="14"/>
        <v>0</v>
      </c>
      <c r="AP38" s="34">
        <f t="shared" si="4"/>
        <v>0</v>
      </c>
      <c r="AQ38" s="34">
        <f t="shared" si="5"/>
        <v>0</v>
      </c>
      <c r="AR38" s="35">
        <f t="shared" si="6"/>
        <v>0</v>
      </c>
      <c r="AS38" s="76">
        <f t="shared" si="7"/>
        <v>0</v>
      </c>
    </row>
    <row r="39" spans="2:45" s="2" customFormat="1">
      <c r="B39" s="207"/>
      <c r="C39" s="207"/>
      <c r="D39" s="206"/>
      <c r="E39" s="208"/>
      <c r="F39" s="209"/>
      <c r="G39" s="14"/>
      <c r="H39" s="24">
        <f t="shared" si="8"/>
        <v>0</v>
      </c>
      <c r="I39" s="14"/>
      <c r="J39" s="14"/>
      <c r="K39" s="17">
        <f t="shared" si="20"/>
        <v>0</v>
      </c>
      <c r="L39" s="25"/>
      <c r="M39" s="14"/>
      <c r="N39" s="14"/>
      <c r="O39" s="24">
        <f t="shared" si="0"/>
        <v>0</v>
      </c>
      <c r="P39" s="14"/>
      <c r="Q39" s="14"/>
      <c r="R39" s="17">
        <f t="shared" si="21"/>
        <v>0</v>
      </c>
      <c r="S39" s="25"/>
      <c r="T39" s="14"/>
      <c r="U39" s="14"/>
      <c r="V39" s="24">
        <f t="shared" si="1"/>
        <v>0</v>
      </c>
      <c r="W39" s="14"/>
      <c r="X39" s="14"/>
      <c r="Y39" s="17">
        <f t="shared" si="22"/>
        <v>0</v>
      </c>
      <c r="Z39" s="25"/>
      <c r="AA39" s="143"/>
      <c r="AB39" s="14"/>
      <c r="AC39" s="24">
        <f t="shared" si="2"/>
        <v>0</v>
      </c>
      <c r="AD39" s="14"/>
      <c r="AE39" s="14"/>
      <c r="AF39" s="17">
        <f t="shared" si="23"/>
        <v>0</v>
      </c>
      <c r="AG39" s="29"/>
      <c r="AH39" s="14"/>
      <c r="AI39" s="14"/>
      <c r="AJ39" s="24">
        <f t="shared" si="3"/>
        <v>0</v>
      </c>
      <c r="AK39" s="14"/>
      <c r="AL39" s="14"/>
      <c r="AM39" s="17">
        <f t="shared" si="24"/>
        <v>0</v>
      </c>
      <c r="AN39" s="29"/>
      <c r="AO39" s="34">
        <f t="shared" si="14"/>
        <v>0</v>
      </c>
      <c r="AP39" s="34">
        <f t="shared" si="4"/>
        <v>0</v>
      </c>
      <c r="AQ39" s="34">
        <f t="shared" si="5"/>
        <v>0</v>
      </c>
      <c r="AR39" s="35">
        <f t="shared" si="6"/>
        <v>0</v>
      </c>
      <c r="AS39" s="76">
        <f t="shared" si="7"/>
        <v>0</v>
      </c>
    </row>
    <row r="40" spans="2:45" s="2" customFormat="1">
      <c r="B40" s="207"/>
      <c r="C40" s="207"/>
      <c r="D40" s="206"/>
      <c r="E40" s="208"/>
      <c r="F40" s="209"/>
      <c r="G40" s="14"/>
      <c r="H40" s="24">
        <f t="shared" si="8"/>
        <v>0</v>
      </c>
      <c r="I40" s="14"/>
      <c r="J40" s="14"/>
      <c r="K40" s="17">
        <f t="shared" si="15"/>
        <v>0</v>
      </c>
      <c r="L40" s="25"/>
      <c r="M40" s="14"/>
      <c r="N40" s="14"/>
      <c r="O40" s="24">
        <f t="shared" si="0"/>
        <v>0</v>
      </c>
      <c r="P40" s="14"/>
      <c r="Q40" s="14"/>
      <c r="R40" s="17">
        <f t="shared" si="16"/>
        <v>0</v>
      </c>
      <c r="S40" s="25"/>
      <c r="T40" s="14"/>
      <c r="U40" s="14"/>
      <c r="V40" s="24">
        <f t="shared" si="1"/>
        <v>0</v>
      </c>
      <c r="W40" s="14"/>
      <c r="X40" s="14"/>
      <c r="Y40" s="17">
        <f t="shared" si="17"/>
        <v>0</v>
      </c>
      <c r="Z40" s="25"/>
      <c r="AA40" s="143"/>
      <c r="AB40" s="14"/>
      <c r="AC40" s="24">
        <f t="shared" si="2"/>
        <v>0</v>
      </c>
      <c r="AD40" s="14"/>
      <c r="AE40" s="14"/>
      <c r="AF40" s="17">
        <f t="shared" si="18"/>
        <v>0</v>
      </c>
      <c r="AG40" s="29"/>
      <c r="AH40" s="14"/>
      <c r="AI40" s="14"/>
      <c r="AJ40" s="24">
        <f t="shared" si="3"/>
        <v>0</v>
      </c>
      <c r="AK40" s="14"/>
      <c r="AL40" s="14"/>
      <c r="AM40" s="17">
        <f t="shared" si="19"/>
        <v>0</v>
      </c>
      <c r="AN40" s="29"/>
      <c r="AO40" s="34">
        <f t="shared" si="14"/>
        <v>0</v>
      </c>
      <c r="AP40" s="34">
        <f t="shared" si="4"/>
        <v>0</v>
      </c>
      <c r="AQ40" s="34">
        <f t="shared" si="5"/>
        <v>0</v>
      </c>
      <c r="AR40" s="35">
        <f t="shared" si="6"/>
        <v>0</v>
      </c>
      <c r="AS40" s="76">
        <f t="shared" si="7"/>
        <v>0</v>
      </c>
    </row>
    <row r="41" spans="2:45" s="2" customFormat="1">
      <c r="B41" s="207"/>
      <c r="C41" s="207"/>
      <c r="D41" s="205"/>
      <c r="E41" s="14"/>
      <c r="F41" s="209"/>
      <c r="G41" s="14"/>
      <c r="H41" s="24">
        <f t="shared" si="8"/>
        <v>0</v>
      </c>
      <c r="I41" s="14"/>
      <c r="J41" s="14"/>
      <c r="K41" s="17">
        <f t="shared" si="15"/>
        <v>0</v>
      </c>
      <c r="L41" s="25"/>
      <c r="M41" s="14"/>
      <c r="N41" s="14"/>
      <c r="O41" s="24">
        <f t="shared" si="0"/>
        <v>0</v>
      </c>
      <c r="P41" s="14"/>
      <c r="Q41" s="14"/>
      <c r="R41" s="17">
        <f t="shared" si="16"/>
        <v>0</v>
      </c>
      <c r="S41" s="25"/>
      <c r="T41" s="14"/>
      <c r="U41" s="14"/>
      <c r="V41" s="24">
        <f t="shared" si="1"/>
        <v>0</v>
      </c>
      <c r="W41" s="14"/>
      <c r="X41" s="14"/>
      <c r="Y41" s="17">
        <f t="shared" si="17"/>
        <v>0</v>
      </c>
      <c r="Z41" s="25"/>
      <c r="AA41" s="143"/>
      <c r="AB41" s="14"/>
      <c r="AC41" s="24">
        <f t="shared" si="2"/>
        <v>0</v>
      </c>
      <c r="AD41" s="14"/>
      <c r="AE41" s="14"/>
      <c r="AF41" s="17">
        <f t="shared" si="18"/>
        <v>0</v>
      </c>
      <c r="AG41" s="29"/>
      <c r="AH41" s="14"/>
      <c r="AI41" s="14"/>
      <c r="AJ41" s="24">
        <f t="shared" si="3"/>
        <v>0</v>
      </c>
      <c r="AK41" s="14"/>
      <c r="AL41" s="14"/>
      <c r="AM41" s="17">
        <f t="shared" si="19"/>
        <v>0</v>
      </c>
      <c r="AN41" s="29"/>
      <c r="AO41" s="34">
        <f t="shared" si="14"/>
        <v>0</v>
      </c>
      <c r="AP41" s="34">
        <f t="shared" si="4"/>
        <v>0</v>
      </c>
      <c r="AQ41" s="34">
        <f t="shared" si="5"/>
        <v>0</v>
      </c>
      <c r="AR41" s="35">
        <f t="shared" si="6"/>
        <v>0</v>
      </c>
      <c r="AS41" s="76">
        <f t="shared" si="7"/>
        <v>0</v>
      </c>
    </row>
    <row r="42" spans="2:45" s="2" customFormat="1">
      <c r="B42" s="207"/>
      <c r="C42" s="207"/>
      <c r="D42" s="206"/>
      <c r="E42" s="14"/>
      <c r="F42" s="209"/>
      <c r="G42" s="14"/>
      <c r="H42" s="24">
        <f t="shared" si="8"/>
        <v>0</v>
      </c>
      <c r="I42" s="14"/>
      <c r="J42" s="14"/>
      <c r="K42" s="17">
        <f t="shared" si="15"/>
        <v>0</v>
      </c>
      <c r="L42" s="25"/>
      <c r="M42" s="14"/>
      <c r="N42" s="14"/>
      <c r="O42" s="24">
        <f t="shared" si="0"/>
        <v>0</v>
      </c>
      <c r="P42" s="14"/>
      <c r="Q42" s="14"/>
      <c r="R42" s="17">
        <f t="shared" si="16"/>
        <v>0</v>
      </c>
      <c r="S42" s="25"/>
      <c r="T42" s="14"/>
      <c r="U42" s="14"/>
      <c r="V42" s="24">
        <f t="shared" si="1"/>
        <v>0</v>
      </c>
      <c r="W42" s="14"/>
      <c r="X42" s="14"/>
      <c r="Y42" s="17">
        <f t="shared" si="17"/>
        <v>0</v>
      </c>
      <c r="Z42" s="25"/>
      <c r="AA42" s="143"/>
      <c r="AB42" s="14"/>
      <c r="AC42" s="24">
        <f t="shared" si="2"/>
        <v>0</v>
      </c>
      <c r="AD42" s="14"/>
      <c r="AE42" s="14"/>
      <c r="AF42" s="17">
        <f t="shared" si="18"/>
        <v>0</v>
      </c>
      <c r="AG42" s="29"/>
      <c r="AH42" s="14"/>
      <c r="AI42" s="14"/>
      <c r="AJ42" s="24">
        <f t="shared" si="3"/>
        <v>0</v>
      </c>
      <c r="AK42" s="14"/>
      <c r="AL42" s="14"/>
      <c r="AM42" s="17">
        <f t="shared" si="19"/>
        <v>0</v>
      </c>
      <c r="AN42" s="29"/>
      <c r="AO42" s="34">
        <f t="shared" si="14"/>
        <v>0</v>
      </c>
      <c r="AP42" s="34">
        <f t="shared" si="4"/>
        <v>0</v>
      </c>
      <c r="AQ42" s="34">
        <f t="shared" si="5"/>
        <v>0</v>
      </c>
      <c r="AR42" s="35">
        <f t="shared" si="6"/>
        <v>0</v>
      </c>
      <c r="AS42" s="76">
        <f t="shared" si="7"/>
        <v>0</v>
      </c>
    </row>
    <row r="43" spans="2:45" s="2" customFormat="1">
      <c r="B43" s="207"/>
      <c r="C43" s="207"/>
      <c r="D43" s="205"/>
      <c r="E43" s="14"/>
      <c r="F43" s="209"/>
      <c r="G43" s="14"/>
      <c r="H43" s="24">
        <f t="shared" si="8"/>
        <v>0</v>
      </c>
      <c r="I43" s="14"/>
      <c r="J43" s="14"/>
      <c r="K43" s="17">
        <f t="shared" si="15"/>
        <v>0</v>
      </c>
      <c r="L43" s="25"/>
      <c r="M43" s="14"/>
      <c r="N43" s="14"/>
      <c r="O43" s="24">
        <f t="shared" si="0"/>
        <v>0</v>
      </c>
      <c r="P43" s="14"/>
      <c r="Q43" s="14"/>
      <c r="R43" s="17">
        <f t="shared" si="16"/>
        <v>0</v>
      </c>
      <c r="S43" s="25"/>
      <c r="T43" s="14"/>
      <c r="U43" s="14"/>
      <c r="V43" s="24">
        <f t="shared" si="1"/>
        <v>0</v>
      </c>
      <c r="W43" s="14"/>
      <c r="X43" s="14"/>
      <c r="Y43" s="17">
        <f t="shared" si="17"/>
        <v>0</v>
      </c>
      <c r="Z43" s="25"/>
      <c r="AA43" s="143"/>
      <c r="AB43" s="14"/>
      <c r="AC43" s="24">
        <f t="shared" si="2"/>
        <v>0</v>
      </c>
      <c r="AD43" s="14"/>
      <c r="AE43" s="14"/>
      <c r="AF43" s="17">
        <f t="shared" si="18"/>
        <v>0</v>
      </c>
      <c r="AG43" s="29"/>
      <c r="AH43" s="14"/>
      <c r="AI43" s="14"/>
      <c r="AJ43" s="24">
        <f t="shared" si="3"/>
        <v>0</v>
      </c>
      <c r="AK43" s="14"/>
      <c r="AL43" s="14"/>
      <c r="AM43" s="17">
        <f t="shared" si="19"/>
        <v>0</v>
      </c>
      <c r="AN43" s="29"/>
      <c r="AO43" s="34">
        <f t="shared" si="14"/>
        <v>0</v>
      </c>
      <c r="AP43" s="34">
        <f t="shared" si="4"/>
        <v>0</v>
      </c>
      <c r="AQ43" s="34">
        <f t="shared" si="5"/>
        <v>0</v>
      </c>
      <c r="AR43" s="35">
        <f t="shared" si="6"/>
        <v>0</v>
      </c>
      <c r="AS43" s="76">
        <f t="shared" si="7"/>
        <v>0</v>
      </c>
    </row>
    <row r="44" spans="2:45" s="2" customFormat="1">
      <c r="B44" s="207"/>
      <c r="C44" s="207"/>
      <c r="D44" s="206"/>
      <c r="E44" s="14"/>
      <c r="F44" s="209"/>
      <c r="G44" s="14"/>
      <c r="H44" s="24">
        <f t="shared" si="8"/>
        <v>0</v>
      </c>
      <c r="I44" s="14"/>
      <c r="J44" s="14"/>
      <c r="K44" s="17">
        <f t="shared" si="15"/>
        <v>0</v>
      </c>
      <c r="L44" s="25"/>
      <c r="M44" s="14"/>
      <c r="N44" s="14"/>
      <c r="O44" s="24">
        <f t="shared" si="0"/>
        <v>0</v>
      </c>
      <c r="P44" s="14"/>
      <c r="Q44" s="14"/>
      <c r="R44" s="17">
        <f t="shared" si="16"/>
        <v>0</v>
      </c>
      <c r="S44" s="25"/>
      <c r="T44" s="14"/>
      <c r="U44" s="14"/>
      <c r="V44" s="24">
        <f t="shared" si="1"/>
        <v>0</v>
      </c>
      <c r="W44" s="14"/>
      <c r="X44" s="14"/>
      <c r="Y44" s="17">
        <f t="shared" si="17"/>
        <v>0</v>
      </c>
      <c r="Z44" s="25"/>
      <c r="AA44" s="143"/>
      <c r="AB44" s="14"/>
      <c r="AC44" s="24">
        <f t="shared" si="2"/>
        <v>0</v>
      </c>
      <c r="AD44" s="14"/>
      <c r="AE44" s="14"/>
      <c r="AF44" s="17">
        <f t="shared" si="18"/>
        <v>0</v>
      </c>
      <c r="AG44" s="29"/>
      <c r="AH44" s="14"/>
      <c r="AI44" s="14"/>
      <c r="AJ44" s="24">
        <f t="shared" si="3"/>
        <v>0</v>
      </c>
      <c r="AK44" s="14"/>
      <c r="AL44" s="14"/>
      <c r="AM44" s="17">
        <f t="shared" si="19"/>
        <v>0</v>
      </c>
      <c r="AN44" s="29"/>
      <c r="AO44" s="34">
        <f t="shared" si="14"/>
        <v>0</v>
      </c>
      <c r="AP44" s="34">
        <f t="shared" si="4"/>
        <v>0</v>
      </c>
      <c r="AQ44" s="34">
        <f t="shared" si="5"/>
        <v>0</v>
      </c>
      <c r="AR44" s="35">
        <f t="shared" si="6"/>
        <v>0</v>
      </c>
      <c r="AS44" s="76">
        <f t="shared" si="7"/>
        <v>0</v>
      </c>
    </row>
    <row r="45" spans="2:45" s="2" customFormat="1" ht="15">
      <c r="B45" s="207"/>
      <c r="C45" s="207"/>
      <c r="D45" s="206"/>
      <c r="E45" s="208"/>
      <c r="F45" s="209"/>
      <c r="G45" s="208"/>
      <c r="H45" s="24">
        <f t="shared" si="8"/>
        <v>0</v>
      </c>
      <c r="I45" s="14"/>
      <c r="J45" s="14"/>
      <c r="K45" s="17">
        <f t="shared" si="9"/>
        <v>0</v>
      </c>
      <c r="L45" s="25"/>
      <c r="M45" s="16"/>
      <c r="N45" s="16"/>
      <c r="O45" s="24">
        <f t="shared" si="0"/>
        <v>0</v>
      </c>
      <c r="P45" s="14"/>
      <c r="Q45" s="14"/>
      <c r="R45" s="17">
        <f t="shared" si="10"/>
        <v>0</v>
      </c>
      <c r="S45" s="25"/>
      <c r="T45" s="16"/>
      <c r="U45" s="16"/>
      <c r="V45" s="24">
        <f t="shared" si="1"/>
        <v>0</v>
      </c>
      <c r="W45" s="14"/>
      <c r="X45" s="14"/>
      <c r="Y45" s="17">
        <f t="shared" si="11"/>
        <v>0</v>
      </c>
      <c r="Z45" s="25"/>
      <c r="AA45" s="213"/>
      <c r="AB45" s="16"/>
      <c r="AC45" s="24">
        <f t="shared" si="2"/>
        <v>0</v>
      </c>
      <c r="AD45" s="14"/>
      <c r="AE45" s="14"/>
      <c r="AF45" s="17">
        <f t="shared" si="12"/>
        <v>0</v>
      </c>
      <c r="AG45" s="29"/>
      <c r="AH45" s="16"/>
      <c r="AI45" s="16"/>
      <c r="AJ45" s="24">
        <f t="shared" si="3"/>
        <v>0</v>
      </c>
      <c r="AK45" s="14"/>
      <c r="AL45" s="14"/>
      <c r="AM45" s="17">
        <f t="shared" si="13"/>
        <v>0</v>
      </c>
      <c r="AN45" s="29"/>
      <c r="AO45" s="34">
        <f t="shared" si="14"/>
        <v>0</v>
      </c>
      <c r="AP45" s="34">
        <f t="shared" si="4"/>
        <v>0</v>
      </c>
      <c r="AQ45" s="34">
        <f t="shared" si="5"/>
        <v>0</v>
      </c>
      <c r="AR45" s="35">
        <f t="shared" si="6"/>
        <v>0</v>
      </c>
      <c r="AS45" s="76">
        <f t="shared" si="7"/>
        <v>0</v>
      </c>
    </row>
    <row r="46" spans="2:45" s="2" customFormat="1">
      <c r="B46" s="207"/>
      <c r="C46" s="207"/>
      <c r="D46" s="206"/>
      <c r="E46" s="14"/>
      <c r="F46" s="209"/>
      <c r="G46" s="14"/>
      <c r="H46" s="24">
        <f t="shared" si="8"/>
        <v>0</v>
      </c>
      <c r="I46" s="14"/>
      <c r="J46" s="14"/>
      <c r="K46" s="17">
        <f t="shared" ref="K46:K49" si="40">I46-H46</f>
        <v>0</v>
      </c>
      <c r="L46" s="25"/>
      <c r="M46" s="14"/>
      <c r="N46" s="14"/>
      <c r="O46" s="24">
        <f t="shared" si="0"/>
        <v>0</v>
      </c>
      <c r="P46" s="14"/>
      <c r="Q46" s="14"/>
      <c r="R46" s="17">
        <f t="shared" ref="R46:R49" si="41">P46-O46</f>
        <v>0</v>
      </c>
      <c r="S46" s="25"/>
      <c r="T46" s="14"/>
      <c r="U46" s="14"/>
      <c r="V46" s="24">
        <f t="shared" si="1"/>
        <v>0</v>
      </c>
      <c r="W46" s="14"/>
      <c r="X46" s="14"/>
      <c r="Y46" s="17">
        <f t="shared" ref="Y46:Y49" si="42">W46-V46</f>
        <v>0</v>
      </c>
      <c r="Z46" s="25"/>
      <c r="AA46" s="143"/>
      <c r="AB46" s="14"/>
      <c r="AC46" s="24">
        <f t="shared" si="2"/>
        <v>0</v>
      </c>
      <c r="AD46" s="14"/>
      <c r="AE46" s="14"/>
      <c r="AF46" s="17">
        <f t="shared" ref="AF46:AF49" si="43">AD46-AC46</f>
        <v>0</v>
      </c>
      <c r="AG46" s="29"/>
      <c r="AH46" s="14"/>
      <c r="AI46" s="14"/>
      <c r="AJ46" s="24">
        <f t="shared" si="3"/>
        <v>0</v>
      </c>
      <c r="AK46" s="14"/>
      <c r="AL46" s="14"/>
      <c r="AM46" s="17">
        <f t="shared" ref="AM46:AM49" si="44">AK46-AJ46</f>
        <v>0</v>
      </c>
      <c r="AN46" s="29"/>
      <c r="AO46" s="34">
        <f t="shared" si="14"/>
        <v>0</v>
      </c>
      <c r="AP46" s="34">
        <f t="shared" si="4"/>
        <v>0</v>
      </c>
      <c r="AQ46" s="34">
        <f t="shared" si="5"/>
        <v>0</v>
      </c>
      <c r="AR46" s="35">
        <f t="shared" si="6"/>
        <v>0</v>
      </c>
      <c r="AS46" s="76">
        <f t="shared" si="7"/>
        <v>0</v>
      </c>
    </row>
    <row r="47" spans="2:45" s="2" customFormat="1">
      <c r="B47" s="207"/>
      <c r="C47" s="207"/>
      <c r="D47" s="205"/>
      <c r="E47" s="14"/>
      <c r="F47" s="209"/>
      <c r="G47" s="14"/>
      <c r="H47" s="24">
        <f t="shared" si="8"/>
        <v>0</v>
      </c>
      <c r="I47" s="14"/>
      <c r="J47" s="14"/>
      <c r="K47" s="17">
        <f t="shared" si="40"/>
        <v>0</v>
      </c>
      <c r="L47" s="25"/>
      <c r="M47" s="14"/>
      <c r="N47" s="14"/>
      <c r="O47" s="24">
        <f t="shared" si="0"/>
        <v>0</v>
      </c>
      <c r="P47" s="14"/>
      <c r="Q47" s="14"/>
      <c r="R47" s="17">
        <f t="shared" si="41"/>
        <v>0</v>
      </c>
      <c r="S47" s="25"/>
      <c r="T47" s="14"/>
      <c r="U47" s="14"/>
      <c r="V47" s="24">
        <f t="shared" si="1"/>
        <v>0</v>
      </c>
      <c r="W47" s="14"/>
      <c r="X47" s="14"/>
      <c r="Y47" s="17">
        <f t="shared" si="42"/>
        <v>0</v>
      </c>
      <c r="Z47" s="25"/>
      <c r="AA47" s="143"/>
      <c r="AB47" s="14"/>
      <c r="AC47" s="24">
        <f t="shared" si="2"/>
        <v>0</v>
      </c>
      <c r="AD47" s="14"/>
      <c r="AE47" s="14"/>
      <c r="AF47" s="17">
        <f t="shared" si="43"/>
        <v>0</v>
      </c>
      <c r="AG47" s="29"/>
      <c r="AH47" s="14"/>
      <c r="AI47" s="14"/>
      <c r="AJ47" s="24">
        <f t="shared" si="3"/>
        <v>0</v>
      </c>
      <c r="AK47" s="14"/>
      <c r="AL47" s="14"/>
      <c r="AM47" s="17">
        <f t="shared" si="44"/>
        <v>0</v>
      </c>
      <c r="AN47" s="29"/>
      <c r="AO47" s="34">
        <f t="shared" si="14"/>
        <v>0</v>
      </c>
      <c r="AP47" s="34">
        <f t="shared" si="4"/>
        <v>0</v>
      </c>
      <c r="AQ47" s="34">
        <f t="shared" si="5"/>
        <v>0</v>
      </c>
      <c r="AR47" s="35">
        <f t="shared" si="6"/>
        <v>0</v>
      </c>
      <c r="AS47" s="76">
        <f t="shared" si="7"/>
        <v>0</v>
      </c>
    </row>
    <row r="48" spans="2:45" s="2" customFormat="1">
      <c r="B48" s="207"/>
      <c r="C48" s="207"/>
      <c r="D48" s="206"/>
      <c r="E48" s="14"/>
      <c r="F48" s="209"/>
      <c r="G48" s="14"/>
      <c r="H48" s="24">
        <f t="shared" si="8"/>
        <v>0</v>
      </c>
      <c r="I48" s="14"/>
      <c r="J48" s="14"/>
      <c r="K48" s="17">
        <f t="shared" si="40"/>
        <v>0</v>
      </c>
      <c r="L48" s="25"/>
      <c r="M48" s="14"/>
      <c r="N48" s="14"/>
      <c r="O48" s="24">
        <f t="shared" si="0"/>
        <v>0</v>
      </c>
      <c r="P48" s="14"/>
      <c r="Q48" s="14"/>
      <c r="R48" s="17">
        <f t="shared" si="41"/>
        <v>0</v>
      </c>
      <c r="S48" s="25"/>
      <c r="T48" s="14"/>
      <c r="U48" s="14"/>
      <c r="V48" s="24">
        <f t="shared" si="1"/>
        <v>0</v>
      </c>
      <c r="W48" s="14"/>
      <c r="X48" s="14"/>
      <c r="Y48" s="17">
        <f t="shared" si="42"/>
        <v>0</v>
      </c>
      <c r="Z48" s="25"/>
      <c r="AA48" s="143"/>
      <c r="AB48" s="14"/>
      <c r="AC48" s="24">
        <f t="shared" si="2"/>
        <v>0</v>
      </c>
      <c r="AD48" s="14"/>
      <c r="AE48" s="14"/>
      <c r="AF48" s="17">
        <f t="shared" si="43"/>
        <v>0</v>
      </c>
      <c r="AG48" s="29"/>
      <c r="AH48" s="14"/>
      <c r="AI48" s="14"/>
      <c r="AJ48" s="24">
        <f t="shared" si="3"/>
        <v>0</v>
      </c>
      <c r="AK48" s="14"/>
      <c r="AL48" s="14"/>
      <c r="AM48" s="17">
        <f t="shared" si="44"/>
        <v>0</v>
      </c>
      <c r="AN48" s="29"/>
      <c r="AO48" s="34">
        <f t="shared" si="14"/>
        <v>0</v>
      </c>
      <c r="AP48" s="34">
        <f t="shared" si="4"/>
        <v>0</v>
      </c>
      <c r="AQ48" s="34">
        <f t="shared" si="5"/>
        <v>0</v>
      </c>
      <c r="AR48" s="35">
        <f t="shared" si="6"/>
        <v>0</v>
      </c>
      <c r="AS48" s="76">
        <f t="shared" si="7"/>
        <v>0</v>
      </c>
    </row>
    <row r="49" spans="1:45" s="2" customFormat="1">
      <c r="B49" s="207"/>
      <c r="C49" s="207"/>
      <c r="D49" s="210"/>
      <c r="E49" s="14"/>
      <c r="F49" s="209"/>
      <c r="G49" s="14"/>
      <c r="H49" s="24">
        <f t="shared" si="8"/>
        <v>0</v>
      </c>
      <c r="I49" s="14"/>
      <c r="J49" s="14"/>
      <c r="K49" s="17">
        <f t="shared" si="40"/>
        <v>0</v>
      </c>
      <c r="L49" s="25"/>
      <c r="M49" s="14"/>
      <c r="N49" s="14"/>
      <c r="O49" s="24">
        <f t="shared" si="0"/>
        <v>0</v>
      </c>
      <c r="P49" s="14"/>
      <c r="Q49" s="14"/>
      <c r="R49" s="17">
        <f t="shared" si="41"/>
        <v>0</v>
      </c>
      <c r="S49" s="25"/>
      <c r="T49" s="14"/>
      <c r="U49" s="14"/>
      <c r="V49" s="24">
        <f t="shared" si="1"/>
        <v>0</v>
      </c>
      <c r="W49" s="14"/>
      <c r="X49" s="14"/>
      <c r="Y49" s="17">
        <f t="shared" si="42"/>
        <v>0</v>
      </c>
      <c r="Z49" s="25"/>
      <c r="AA49" s="143"/>
      <c r="AB49" s="14"/>
      <c r="AC49" s="24">
        <f t="shared" si="2"/>
        <v>0</v>
      </c>
      <c r="AD49" s="14"/>
      <c r="AE49" s="14"/>
      <c r="AF49" s="17">
        <f t="shared" si="43"/>
        <v>0</v>
      </c>
      <c r="AG49" s="29"/>
      <c r="AH49" s="14"/>
      <c r="AI49" s="14"/>
      <c r="AJ49" s="24">
        <f t="shared" si="3"/>
        <v>0</v>
      </c>
      <c r="AK49" s="14"/>
      <c r="AL49" s="14"/>
      <c r="AM49" s="17">
        <f t="shared" si="44"/>
        <v>0</v>
      </c>
      <c r="AN49" s="29"/>
      <c r="AO49" s="34">
        <f t="shared" si="14"/>
        <v>0</v>
      </c>
      <c r="AP49" s="34">
        <f t="shared" si="4"/>
        <v>0</v>
      </c>
      <c r="AQ49" s="34">
        <f t="shared" si="5"/>
        <v>0</v>
      </c>
      <c r="AR49" s="35">
        <f t="shared" si="6"/>
        <v>0</v>
      </c>
      <c r="AS49" s="76">
        <f t="shared" si="7"/>
        <v>0</v>
      </c>
    </row>
    <row r="50" spans="1:45" s="2" customFormat="1">
      <c r="B50" s="51" t="s">
        <v>11</v>
      </c>
      <c r="C50" s="33">
        <f>SUM(C3:C49)+COUNTIF(C3:C49,"s")</f>
        <v>0</v>
      </c>
      <c r="D50" s="33">
        <f t="shared" ref="D50:I50" si="45">SUM(D3:D49)</f>
        <v>0</v>
      </c>
      <c r="E50" s="49">
        <f>SUM(E3:E49)</f>
        <v>0</v>
      </c>
      <c r="F50" s="33">
        <f t="shared" si="45"/>
        <v>0</v>
      </c>
      <c r="G50" s="49">
        <f t="shared" si="45"/>
        <v>0</v>
      </c>
      <c r="H50" s="49">
        <f t="shared" si="45"/>
        <v>0</v>
      </c>
      <c r="I50" s="49">
        <f t="shared" si="45"/>
        <v>0</v>
      </c>
      <c r="J50" s="49"/>
      <c r="K50" s="49">
        <f>SUM(K3:K49)</f>
        <v>0</v>
      </c>
      <c r="L50" s="48"/>
      <c r="M50" s="49">
        <f>SUM(M3:M49)</f>
        <v>0</v>
      </c>
      <c r="N50" s="49">
        <f>SUM(N3:N49)</f>
        <v>0</v>
      </c>
      <c r="O50" s="49">
        <f>SUM(O3:O49)</f>
        <v>0</v>
      </c>
      <c r="P50" s="49">
        <f>SUM(P3:P49)</f>
        <v>0</v>
      </c>
      <c r="Q50" s="49"/>
      <c r="R50" s="49">
        <f>SUM(R3:R49)</f>
        <v>0</v>
      </c>
      <c r="S50" s="48"/>
      <c r="T50" s="49">
        <f>SUM(T3:T49)</f>
        <v>0</v>
      </c>
      <c r="U50" s="49">
        <f>SUM(U3:U49)</f>
        <v>0</v>
      </c>
      <c r="V50" s="49">
        <f>SUM(V3:V49)</f>
        <v>0</v>
      </c>
      <c r="W50" s="49">
        <f>SUM(W3:W49)</f>
        <v>0</v>
      </c>
      <c r="X50" s="49"/>
      <c r="Y50" s="49">
        <f>SUM(Y3:Y49)</f>
        <v>0</v>
      </c>
      <c r="Z50" s="48"/>
      <c r="AA50" s="144">
        <f>SUM(AA3:AA49)</f>
        <v>0</v>
      </c>
      <c r="AB50" s="49">
        <f>SUM(AB3:AB49)</f>
        <v>0</v>
      </c>
      <c r="AC50" s="49">
        <f>SUM(AC3:AC49)</f>
        <v>0</v>
      </c>
      <c r="AD50" s="49">
        <f>SUM(AD3:AD49)</f>
        <v>0</v>
      </c>
      <c r="AE50" s="49"/>
      <c r="AF50" s="49">
        <f>SUM(AF3:AF49)</f>
        <v>0</v>
      </c>
      <c r="AG50" s="47"/>
      <c r="AH50" s="49">
        <f>SUM(AH3:AH49)</f>
        <v>0</v>
      </c>
      <c r="AI50" s="49">
        <f>SUM(AI3:AI49)</f>
        <v>0</v>
      </c>
      <c r="AJ50" s="49">
        <f>SUM(AJ3:AJ49)</f>
        <v>0</v>
      </c>
      <c r="AK50" s="49">
        <f>SUM(AK3:AK49)</f>
        <v>0</v>
      </c>
      <c r="AL50" s="49"/>
      <c r="AM50" s="49">
        <f>SUM(AM3:AM49)</f>
        <v>0</v>
      </c>
      <c r="AN50" s="47"/>
      <c r="AO50" s="36">
        <f>SUM(AO3:AO49)</f>
        <v>0</v>
      </c>
      <c r="AP50" s="36">
        <f>SUM(AP3:AP49)</f>
        <v>0</v>
      </c>
      <c r="AQ50" s="36">
        <f>SUM(AQ3:AQ49)</f>
        <v>0</v>
      </c>
      <c r="AR50" s="49">
        <f>SUM(AR3:AR49)</f>
        <v>0</v>
      </c>
      <c r="AS50" s="77">
        <f>SUM(AS3:AS49)</f>
        <v>0</v>
      </c>
    </row>
    <row r="51" spans="1:45" s="2" customFormat="1">
      <c r="C51" s="56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145"/>
      <c r="AB51" s="4"/>
      <c r="AC51" s="4"/>
      <c r="AD51" s="4"/>
      <c r="AE51" s="4"/>
      <c r="AF51" s="4"/>
      <c r="AG51" s="30"/>
      <c r="AH51" s="4"/>
      <c r="AI51" s="4"/>
      <c r="AJ51" s="4"/>
      <c r="AK51" s="4"/>
      <c r="AL51" s="4"/>
      <c r="AM51" s="4"/>
      <c r="AN51" s="30"/>
      <c r="AO51" s="4"/>
      <c r="AP51" s="4"/>
      <c r="AQ51" s="4"/>
    </row>
    <row r="52" spans="1:4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90"/>
      <c r="R52" s="3"/>
      <c r="S52" s="3"/>
      <c r="T52" s="3"/>
      <c r="U52" s="3"/>
      <c r="V52" s="3"/>
      <c r="W52" s="3"/>
      <c r="X52" s="3"/>
      <c r="Y52" s="3"/>
      <c r="Z52" s="3"/>
      <c r="AA52" s="146"/>
      <c r="AB52" s="3"/>
      <c r="AC52" s="3"/>
      <c r="AD52" s="3"/>
      <c r="AE52" s="3"/>
      <c r="AF52" s="3"/>
      <c r="AG52" s="31"/>
      <c r="AH52" s="3"/>
      <c r="AI52" s="3"/>
      <c r="AJ52" s="3"/>
      <c r="AK52" s="3"/>
      <c r="AL52" s="3"/>
      <c r="AM52" s="3"/>
      <c r="AN52" s="31"/>
      <c r="AO52" s="3"/>
      <c r="AP52" s="3"/>
      <c r="AQ52" s="3"/>
    </row>
    <row r="53" spans="1:45">
      <c r="E53" s="3"/>
      <c r="F53" s="3"/>
      <c r="G53" s="3"/>
      <c r="H53" s="3"/>
      <c r="I53" s="3"/>
      <c r="J53" s="91" t="s">
        <v>288</v>
      </c>
      <c r="K53" s="72">
        <f>SUMIF(J3:J49,"=transferência para responsável",I3:I49)</f>
        <v>0</v>
      </c>
      <c r="L53" s="3"/>
      <c r="M53" s="3"/>
      <c r="N53" s="3"/>
      <c r="O53" s="3"/>
      <c r="P53" s="3"/>
      <c r="Q53" s="91" t="s">
        <v>288</v>
      </c>
      <c r="R53" s="72">
        <f>SUMIF(Q3:Q49,"=transferência para responsável",P3:P49)</f>
        <v>0</v>
      </c>
      <c r="S53" s="3"/>
      <c r="T53" s="3"/>
      <c r="U53" s="3"/>
      <c r="V53" s="3"/>
      <c r="W53" s="3"/>
      <c r="X53" s="91" t="s">
        <v>288</v>
      </c>
      <c r="Y53" s="72">
        <f>SUMIF(X3:X49,"=transferência para responsável",W3:W49)</f>
        <v>0</v>
      </c>
      <c r="Z53" s="3"/>
      <c r="AA53" s="146"/>
      <c r="AB53" s="3"/>
      <c r="AC53" s="3"/>
      <c r="AD53" s="3"/>
      <c r="AE53" s="91" t="s">
        <v>288</v>
      </c>
      <c r="AF53" s="72">
        <f>SUMIF(AE3:AE49,"=transferência para responsável",AD3:AD49)</f>
        <v>0</v>
      </c>
      <c r="AG53" s="31"/>
      <c r="AH53" s="3"/>
      <c r="AI53" s="3"/>
      <c r="AJ53" s="3"/>
      <c r="AK53" s="3"/>
      <c r="AL53" s="91" t="s">
        <v>288</v>
      </c>
      <c r="AM53" s="72">
        <f>SUMIF(AL3:AL49,"=transferência para responsável",AK3:AK49)</f>
        <v>0</v>
      </c>
      <c r="AN53" s="31"/>
      <c r="AO53" s="3"/>
      <c r="AP53" s="3"/>
      <c r="AQ53" s="91" t="s">
        <v>288</v>
      </c>
      <c r="AR53" s="72">
        <f>SUM(K53+R53+Y53+AF53+AM53)</f>
        <v>0</v>
      </c>
    </row>
    <row r="54" spans="1:45">
      <c r="E54" s="3"/>
      <c r="F54" s="3"/>
      <c r="G54" s="3"/>
      <c r="H54" s="3"/>
      <c r="I54" s="3"/>
      <c r="J54" s="91" t="s">
        <v>191</v>
      </c>
      <c r="K54" s="72">
        <f>SUMIF(J3:J49,"=pagamento para produtor",I3:I49)</f>
        <v>0</v>
      </c>
      <c r="L54" s="3"/>
      <c r="M54" s="3"/>
      <c r="N54" s="3"/>
      <c r="O54" s="3"/>
      <c r="P54" s="3"/>
      <c r="Q54" s="91" t="s">
        <v>191</v>
      </c>
      <c r="R54" s="72">
        <f>SUMIF(Q3:Q49,"=pagamento para produtor",P3:P49)</f>
        <v>0</v>
      </c>
      <c r="S54" s="3"/>
      <c r="T54" s="3"/>
      <c r="U54" s="3"/>
      <c r="V54" s="3"/>
      <c r="W54" s="3"/>
      <c r="X54" s="91" t="s">
        <v>191</v>
      </c>
      <c r="Y54" s="72">
        <f>SUMIF(X3:X49,"=pagamento para produtor",W3:W49)</f>
        <v>0</v>
      </c>
      <c r="Z54" s="3"/>
      <c r="AA54" s="146"/>
      <c r="AB54" s="3"/>
      <c r="AC54" s="3"/>
      <c r="AD54" s="3"/>
      <c r="AE54" s="91" t="s">
        <v>191</v>
      </c>
      <c r="AF54" s="72">
        <f>SUMIF(AE3:AE49,"=pagamento para produtor",AD3:AD49)</f>
        <v>0</v>
      </c>
      <c r="AG54" s="31"/>
      <c r="AH54" s="3"/>
      <c r="AI54" s="3"/>
      <c r="AJ54" s="3"/>
      <c r="AK54" s="3"/>
      <c r="AL54" s="91" t="s">
        <v>191</v>
      </c>
      <c r="AM54" s="72">
        <f>SUMIF(AL3:AL49,"=pagamento para produtor",AK3:AK49)</f>
        <v>0</v>
      </c>
      <c r="AN54" s="31"/>
      <c r="AO54" s="3"/>
      <c r="AP54" s="3"/>
      <c r="AQ54" s="91" t="s">
        <v>191</v>
      </c>
      <c r="AR54" s="72">
        <f>SUM(K54+R54+Y54+AF54+AM54)</f>
        <v>0</v>
      </c>
    </row>
    <row r="55" spans="1:45">
      <c r="E55" s="3"/>
      <c r="F55" s="3"/>
      <c r="G55" s="3"/>
      <c r="H55" s="3"/>
      <c r="I55" s="3"/>
      <c r="J55" s="91" t="s">
        <v>138</v>
      </c>
      <c r="K55" s="72">
        <f>SUMIF(J3:J49,"=transferência direto Rede",I3:I49)</f>
        <v>0</v>
      </c>
      <c r="L55" s="3"/>
      <c r="M55" s="3"/>
      <c r="N55" s="3"/>
      <c r="O55" s="3"/>
      <c r="P55" s="3"/>
      <c r="Q55" s="91" t="s">
        <v>136</v>
      </c>
      <c r="R55" s="72">
        <f>SUMIF(Q3:Q49,"=transferência direto Rede",P3:P49)</f>
        <v>0</v>
      </c>
      <c r="S55" s="3"/>
      <c r="T55" s="3"/>
      <c r="U55" s="3"/>
      <c r="V55" s="3"/>
      <c r="W55" s="3"/>
      <c r="X55" s="91" t="s">
        <v>136</v>
      </c>
      <c r="Y55" s="72">
        <f>SUMIF(X3:X49,"=transferência direto Rede",W3:W49)</f>
        <v>0</v>
      </c>
      <c r="Z55" s="3"/>
      <c r="AA55" s="146"/>
      <c r="AB55" s="3"/>
      <c r="AC55" s="3"/>
      <c r="AD55" s="3"/>
      <c r="AE55" s="91" t="s">
        <v>136</v>
      </c>
      <c r="AF55" s="72">
        <f>SUMIF(AE3:AE49,"=transferência direto Rede",AD3:AD49)</f>
        <v>0</v>
      </c>
      <c r="AG55" s="31"/>
      <c r="AH55" s="3"/>
      <c r="AI55" s="3"/>
      <c r="AJ55" s="3"/>
      <c r="AK55" s="3"/>
      <c r="AL55" s="91" t="s">
        <v>136</v>
      </c>
      <c r="AM55" s="72">
        <f>SUMIF(AL3:AL49,"=transferência direto Rede",AK3:AK49)</f>
        <v>0</v>
      </c>
      <c r="AN55" s="31"/>
      <c r="AO55" s="3"/>
      <c r="AP55" s="3"/>
      <c r="AQ55" s="91" t="s">
        <v>136</v>
      </c>
      <c r="AR55" s="72">
        <f>SUM(K55+R55+Y55+AF55+AM55)</f>
        <v>0</v>
      </c>
    </row>
    <row r="56" spans="1:45">
      <c r="E56" s="3"/>
      <c r="F56" s="3"/>
      <c r="G56" s="3"/>
      <c r="H56" s="3"/>
      <c r="I56" s="3"/>
      <c r="J56" s="92" t="s">
        <v>24</v>
      </c>
      <c r="K56" s="74">
        <f>SUM(K53:K55)</f>
        <v>0</v>
      </c>
      <c r="L56" s="3"/>
      <c r="M56" s="3"/>
      <c r="N56" s="3"/>
      <c r="O56" s="3"/>
      <c r="P56" s="3"/>
      <c r="Q56" s="92" t="s">
        <v>24</v>
      </c>
      <c r="R56" s="74">
        <f>SUM(R53:R55)</f>
        <v>0</v>
      </c>
      <c r="S56" s="3"/>
      <c r="T56" s="3"/>
      <c r="U56" s="3"/>
      <c r="V56" s="3"/>
      <c r="W56" s="3"/>
      <c r="X56" s="92" t="s">
        <v>24</v>
      </c>
      <c r="Y56" s="74">
        <f>SUM(Y53:Y55)</f>
        <v>0</v>
      </c>
      <c r="Z56" s="3"/>
      <c r="AA56" s="146"/>
      <c r="AB56" s="3"/>
      <c r="AC56" s="3"/>
      <c r="AD56" s="3"/>
      <c r="AE56" s="92" t="s">
        <v>24</v>
      </c>
      <c r="AF56" s="74">
        <f>SUM(AF53:AF55)</f>
        <v>0</v>
      </c>
      <c r="AG56" s="31"/>
      <c r="AH56" s="3"/>
      <c r="AI56" s="3"/>
      <c r="AJ56" s="3"/>
      <c r="AK56" s="3"/>
      <c r="AL56" s="92" t="s">
        <v>24</v>
      </c>
      <c r="AM56" s="74">
        <f>SUM(AM53:AM55)</f>
        <v>0</v>
      </c>
      <c r="AN56" s="31"/>
      <c r="AO56" s="3"/>
      <c r="AP56" s="3"/>
      <c r="AQ56" s="92" t="s">
        <v>24</v>
      </c>
      <c r="AR56" s="74">
        <f>SUM(AR53:AR55)</f>
        <v>0</v>
      </c>
    </row>
    <row r="57" spans="1:45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146"/>
      <c r="AB57" s="3"/>
      <c r="AC57" s="3"/>
      <c r="AD57" s="3"/>
      <c r="AE57" s="3"/>
      <c r="AF57" s="3"/>
      <c r="AG57" s="31"/>
      <c r="AH57" s="3"/>
      <c r="AI57" s="3"/>
      <c r="AJ57" s="3"/>
      <c r="AK57" s="3"/>
      <c r="AL57" s="3"/>
      <c r="AM57" s="3"/>
      <c r="AN57" s="31"/>
      <c r="AO57" s="3"/>
      <c r="AP57" s="3"/>
      <c r="AQ57" s="3"/>
    </row>
    <row r="58" spans="1:45" hidden="1">
      <c r="A58" s="93" t="s">
        <v>146</v>
      </c>
      <c r="B58">
        <f>'1 cestantes X controle'!D818</f>
        <v>0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146"/>
      <c r="AB58" s="3"/>
      <c r="AC58" s="3"/>
      <c r="AD58" s="3"/>
      <c r="AE58" s="3"/>
      <c r="AF58" s="3"/>
      <c r="AG58" s="31"/>
      <c r="AH58" s="3"/>
      <c r="AI58" s="3"/>
      <c r="AJ58" s="3"/>
      <c r="AK58" s="3"/>
      <c r="AL58" s="3"/>
      <c r="AM58" s="3"/>
      <c r="AN58" s="31"/>
      <c r="AO58" s="3"/>
      <c r="AP58" s="3"/>
      <c r="AQ58" s="94" t="s">
        <v>30</v>
      </c>
      <c r="AR58" s="76">
        <f>AR50-AR56</f>
        <v>0</v>
      </c>
    </row>
    <row r="59" spans="1:45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146"/>
      <c r="AB59" s="3"/>
      <c r="AC59" s="3"/>
      <c r="AD59" s="3"/>
      <c r="AE59" s="3"/>
      <c r="AF59" s="3"/>
      <c r="AG59" s="31"/>
      <c r="AH59" s="3"/>
      <c r="AI59" s="3"/>
      <c r="AJ59" s="3"/>
      <c r="AK59" s="3"/>
      <c r="AL59" s="3"/>
      <c r="AM59" s="3"/>
      <c r="AN59" s="31"/>
      <c r="AO59" s="3"/>
      <c r="AP59" s="3"/>
      <c r="AQ59" s="3"/>
    </row>
    <row r="60" spans="1:45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146"/>
      <c r="AB60" s="3"/>
      <c r="AC60" s="3"/>
      <c r="AD60" s="3"/>
      <c r="AE60" s="3"/>
      <c r="AF60" s="3"/>
      <c r="AG60" s="31"/>
      <c r="AH60" s="3"/>
      <c r="AI60" s="3"/>
      <c r="AJ60" s="3"/>
      <c r="AK60" s="3"/>
      <c r="AL60" s="3"/>
      <c r="AM60" s="3"/>
      <c r="AN60" s="31"/>
      <c r="AO60" s="3"/>
      <c r="AP60" s="3"/>
      <c r="AQ60" s="3"/>
    </row>
    <row r="61" spans="1:45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146"/>
      <c r="AB61" s="3"/>
      <c r="AC61" s="3"/>
      <c r="AD61" s="3"/>
      <c r="AE61" s="3"/>
      <c r="AF61" s="3"/>
      <c r="AG61" s="31"/>
      <c r="AH61" s="3"/>
      <c r="AI61" s="3"/>
      <c r="AJ61" s="3"/>
      <c r="AK61" s="3"/>
      <c r="AL61" s="3"/>
      <c r="AM61" s="3"/>
      <c r="AN61" s="31"/>
      <c r="AO61" s="3"/>
      <c r="AP61" s="3"/>
      <c r="AQ61" s="3"/>
    </row>
    <row r="62" spans="1:45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146"/>
      <c r="AB62" s="3"/>
      <c r="AC62" s="3"/>
      <c r="AD62" s="3"/>
      <c r="AE62" s="3"/>
      <c r="AF62" s="3"/>
      <c r="AG62" s="31"/>
      <c r="AH62" s="3"/>
      <c r="AI62" s="3"/>
      <c r="AJ62" s="3"/>
      <c r="AK62" s="3"/>
      <c r="AL62" s="3"/>
      <c r="AM62" s="3"/>
      <c r="AN62" s="31"/>
      <c r="AO62" s="3"/>
      <c r="AP62" s="3"/>
      <c r="AQ62" s="3"/>
    </row>
    <row r="63" spans="1:45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146"/>
      <c r="AB63" s="3"/>
      <c r="AC63" s="3"/>
      <c r="AD63" s="3"/>
      <c r="AE63" s="3"/>
      <c r="AF63" s="3"/>
      <c r="AG63" s="31"/>
      <c r="AH63" s="3"/>
      <c r="AI63" s="3"/>
      <c r="AJ63" s="3"/>
      <c r="AK63" s="3"/>
      <c r="AL63" s="3"/>
      <c r="AM63" s="3"/>
      <c r="AN63" s="31"/>
      <c r="AO63" s="3"/>
      <c r="AP63" s="3"/>
      <c r="AQ63" s="3"/>
    </row>
    <row r="64" spans="1:45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146"/>
      <c r="AB64" s="3"/>
      <c r="AC64" s="3"/>
      <c r="AD64" s="3"/>
      <c r="AE64" s="3"/>
      <c r="AF64" s="3"/>
      <c r="AG64" s="31"/>
      <c r="AH64" s="3"/>
      <c r="AI64" s="3"/>
      <c r="AJ64" s="3"/>
      <c r="AK64" s="3"/>
      <c r="AL64" s="3"/>
      <c r="AM64" s="3"/>
      <c r="AN64" s="31"/>
      <c r="AO64" s="3"/>
      <c r="AP64" s="3"/>
      <c r="AQ64" s="3"/>
    </row>
    <row r="65" spans="2:43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146"/>
      <c r="AB65" s="3"/>
      <c r="AC65" s="3"/>
      <c r="AD65" s="3"/>
      <c r="AE65" s="3"/>
      <c r="AF65" s="3"/>
      <c r="AG65" s="31"/>
      <c r="AH65" s="3"/>
      <c r="AI65" s="3"/>
      <c r="AJ65" s="3"/>
      <c r="AK65" s="3"/>
      <c r="AL65" s="3"/>
      <c r="AM65" s="3"/>
      <c r="AN65" s="31"/>
      <c r="AO65" s="3"/>
      <c r="AP65" s="3"/>
      <c r="AQ65" s="3"/>
    </row>
    <row r="66" spans="2:43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146"/>
      <c r="AB66" s="3"/>
      <c r="AC66" s="3"/>
      <c r="AD66" s="3"/>
      <c r="AE66" s="3"/>
      <c r="AF66" s="3"/>
      <c r="AG66" s="31"/>
      <c r="AH66" s="3"/>
      <c r="AI66" s="3"/>
      <c r="AJ66" s="3"/>
      <c r="AK66" s="3"/>
      <c r="AL66" s="3"/>
      <c r="AM66" s="3"/>
      <c r="AN66" s="31"/>
      <c r="AO66" s="3"/>
      <c r="AP66" s="3"/>
      <c r="AQ66" s="3"/>
    </row>
    <row r="67" spans="2:43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146"/>
      <c r="AB67" s="3"/>
      <c r="AC67" s="3"/>
      <c r="AD67" s="3"/>
      <c r="AE67" s="3"/>
      <c r="AF67" s="3"/>
      <c r="AG67" s="31"/>
      <c r="AH67" s="3"/>
      <c r="AI67" s="3"/>
      <c r="AJ67" s="3"/>
      <c r="AK67" s="3"/>
      <c r="AL67" s="3"/>
      <c r="AM67" s="3"/>
      <c r="AN67" s="31"/>
      <c r="AO67" s="3"/>
      <c r="AP67" s="3"/>
      <c r="AQ67" s="3"/>
    </row>
    <row r="68" spans="2:43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146"/>
      <c r="AB68" s="3"/>
      <c r="AC68" s="3"/>
      <c r="AD68" s="3"/>
      <c r="AE68" s="3"/>
      <c r="AF68" s="3"/>
      <c r="AG68" s="31"/>
      <c r="AH68" s="3"/>
      <c r="AI68" s="3"/>
      <c r="AJ68" s="3"/>
      <c r="AK68" s="3"/>
      <c r="AL68" s="3"/>
      <c r="AM68" s="3"/>
      <c r="AN68" s="31"/>
      <c r="AO68" s="3"/>
      <c r="AP68" s="3"/>
      <c r="AQ68" s="3"/>
    </row>
    <row r="69" spans="2:43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146"/>
      <c r="AB69" s="3"/>
      <c r="AC69" s="3"/>
      <c r="AD69" s="3"/>
      <c r="AE69" s="3"/>
      <c r="AF69" s="3"/>
      <c r="AG69" s="31"/>
      <c r="AH69" s="3"/>
      <c r="AI69" s="3"/>
      <c r="AJ69" s="3"/>
      <c r="AK69" s="3"/>
      <c r="AL69" s="3"/>
      <c r="AM69" s="3"/>
      <c r="AN69" s="31"/>
      <c r="AO69" s="3"/>
      <c r="AP69" s="3"/>
      <c r="AQ69" s="3"/>
    </row>
    <row r="70" spans="2:43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146"/>
      <c r="AB70" s="3"/>
      <c r="AC70" s="3"/>
      <c r="AD70" s="3"/>
      <c r="AE70" s="3"/>
      <c r="AF70" s="3"/>
      <c r="AG70" s="31"/>
      <c r="AH70" s="3"/>
      <c r="AI70" s="3"/>
      <c r="AJ70" s="3"/>
      <c r="AK70" s="3"/>
      <c r="AL70" s="3"/>
      <c r="AM70" s="3"/>
      <c r="AN70" s="31"/>
      <c r="AO70" s="3"/>
      <c r="AP70" s="3"/>
      <c r="AQ70" s="3"/>
    </row>
    <row r="71" spans="2:43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146"/>
      <c r="AB71" s="3"/>
      <c r="AC71" s="3"/>
      <c r="AD71" s="3"/>
      <c r="AE71" s="3"/>
      <c r="AF71" s="3"/>
      <c r="AG71" s="31"/>
      <c r="AH71" s="3"/>
      <c r="AI71" s="3"/>
      <c r="AJ71" s="3"/>
      <c r="AK71" s="3"/>
      <c r="AL71" s="3"/>
      <c r="AM71" s="3"/>
      <c r="AN71" s="31"/>
      <c r="AO71" s="3"/>
      <c r="AP71" s="3"/>
      <c r="AQ71" s="3"/>
    </row>
    <row r="72" spans="2:43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146"/>
      <c r="AB72" s="3"/>
      <c r="AC72" s="3"/>
      <c r="AD72" s="3"/>
      <c r="AE72" s="3"/>
      <c r="AF72" s="3"/>
      <c r="AG72" s="31"/>
      <c r="AH72" s="3"/>
      <c r="AI72" s="3"/>
      <c r="AJ72" s="3"/>
      <c r="AK72" s="3"/>
      <c r="AL72" s="3"/>
      <c r="AM72" s="3"/>
      <c r="AN72" s="31"/>
      <c r="AO72" s="3"/>
      <c r="AP72" s="3"/>
      <c r="AQ72" s="3"/>
    </row>
    <row r="73" spans="2:43"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146"/>
      <c r="AB73" s="3"/>
      <c r="AC73" s="3"/>
      <c r="AD73" s="3"/>
      <c r="AE73" s="3"/>
      <c r="AF73" s="3"/>
      <c r="AG73" s="31"/>
      <c r="AH73" s="3"/>
      <c r="AI73" s="3"/>
      <c r="AJ73" s="3"/>
      <c r="AK73" s="3"/>
      <c r="AL73" s="3"/>
      <c r="AM73" s="3"/>
      <c r="AN73" s="31"/>
      <c r="AO73" s="3"/>
      <c r="AP73" s="3"/>
      <c r="AQ73" s="3"/>
    </row>
    <row r="74" spans="2:43" hidden="1">
      <c r="B74" s="93" t="s">
        <v>185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146"/>
      <c r="AB74" s="3"/>
      <c r="AC74" s="3"/>
      <c r="AD74" s="3"/>
      <c r="AE74" s="3"/>
      <c r="AF74" s="3"/>
      <c r="AG74" s="31"/>
      <c r="AH74" s="3"/>
      <c r="AI74" s="3"/>
      <c r="AJ74" s="3"/>
      <c r="AK74" s="3"/>
      <c r="AL74" s="3"/>
      <c r="AM74" s="3"/>
      <c r="AN74" s="31"/>
      <c r="AO74" s="3"/>
      <c r="AP74" s="3"/>
      <c r="AQ74" s="3"/>
    </row>
    <row r="75" spans="2:43" hidden="1">
      <c r="B75" s="93" t="s">
        <v>188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146"/>
      <c r="AB75" s="3"/>
      <c r="AC75" s="3"/>
      <c r="AD75" s="3"/>
      <c r="AE75" s="3"/>
      <c r="AF75" s="3"/>
      <c r="AG75" s="31"/>
      <c r="AH75" s="3"/>
      <c r="AI75" s="3"/>
      <c r="AJ75" s="3"/>
      <c r="AK75" s="3"/>
      <c r="AL75" s="3"/>
      <c r="AM75" s="3"/>
      <c r="AN75" s="31"/>
      <c r="AO75" s="3"/>
      <c r="AP75" s="3"/>
      <c r="AQ75" s="3"/>
    </row>
    <row r="76" spans="2:43" hidden="1">
      <c r="B76" s="93" t="s">
        <v>186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146"/>
      <c r="AB76" s="3"/>
      <c r="AC76" s="3"/>
      <c r="AD76" s="3"/>
      <c r="AE76" s="3"/>
      <c r="AF76" s="3"/>
      <c r="AG76" s="31"/>
      <c r="AH76" s="3"/>
      <c r="AI76" s="3"/>
      <c r="AJ76" s="3"/>
      <c r="AK76" s="3"/>
      <c r="AL76" s="3"/>
      <c r="AM76" s="3"/>
      <c r="AN76" s="31"/>
      <c r="AO76" s="3"/>
      <c r="AP76" s="3"/>
      <c r="AQ76" s="3"/>
    </row>
    <row r="77" spans="2:43" hidden="1">
      <c r="B77" s="93" t="s">
        <v>190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146"/>
      <c r="AB77" s="3"/>
      <c r="AC77" s="3"/>
      <c r="AD77" s="3"/>
      <c r="AE77" s="3"/>
      <c r="AF77" s="3"/>
      <c r="AG77" s="31"/>
      <c r="AH77" s="3"/>
      <c r="AI77" s="3"/>
      <c r="AJ77" s="3"/>
      <c r="AK77" s="3"/>
      <c r="AL77" s="3"/>
      <c r="AM77" s="3"/>
      <c r="AN77" s="31"/>
      <c r="AO77" s="3"/>
      <c r="AP77" s="3"/>
      <c r="AQ77" s="3"/>
    </row>
    <row r="78" spans="2:43" hidden="1">
      <c r="B78" s="93" t="s">
        <v>154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146"/>
      <c r="AB78" s="3"/>
      <c r="AC78" s="3"/>
      <c r="AD78" s="3"/>
      <c r="AE78" s="3"/>
      <c r="AF78" s="3"/>
      <c r="AG78" s="31"/>
      <c r="AH78" s="3"/>
      <c r="AI78" s="3"/>
      <c r="AJ78" s="3"/>
      <c r="AK78" s="3"/>
      <c r="AL78" s="3"/>
      <c r="AM78" s="3"/>
      <c r="AN78" s="31"/>
      <c r="AO78" s="3"/>
      <c r="AP78" s="3"/>
      <c r="AQ78" s="3"/>
    </row>
    <row r="79" spans="2:43" hidden="1">
      <c r="B79" s="93" t="s">
        <v>151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146"/>
      <c r="AB79" s="3"/>
      <c r="AC79" s="3"/>
      <c r="AD79" s="3"/>
      <c r="AE79" s="3"/>
      <c r="AF79" s="3"/>
      <c r="AG79" s="31"/>
      <c r="AH79" s="3"/>
      <c r="AI79" s="3"/>
      <c r="AJ79" s="3"/>
      <c r="AK79" s="3"/>
      <c r="AL79" s="3"/>
      <c r="AM79" s="3"/>
      <c r="AN79" s="31"/>
      <c r="AO79" s="3"/>
      <c r="AP79" s="3"/>
      <c r="AQ79" s="3"/>
    </row>
    <row r="80" spans="2:43" hidden="1">
      <c r="B80" s="93" t="s">
        <v>152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146"/>
      <c r="AB80" s="3"/>
      <c r="AC80" s="3"/>
      <c r="AD80" s="3"/>
      <c r="AE80" s="3"/>
      <c r="AF80" s="3"/>
      <c r="AG80" s="31"/>
      <c r="AH80" s="3"/>
      <c r="AI80" s="3"/>
      <c r="AJ80" s="3"/>
      <c r="AK80" s="3"/>
      <c r="AL80" s="3"/>
      <c r="AM80" s="3"/>
      <c r="AN80" s="31"/>
      <c r="AO80" s="3"/>
      <c r="AP80" s="3"/>
      <c r="AQ80" s="3"/>
    </row>
    <row r="81" spans="2:43"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146"/>
      <c r="AB81" s="3"/>
      <c r="AC81" s="3"/>
      <c r="AD81" s="3"/>
      <c r="AE81" s="3"/>
      <c r="AF81" s="3"/>
      <c r="AG81" s="31"/>
      <c r="AH81" s="3"/>
      <c r="AI81" s="3"/>
      <c r="AJ81" s="3"/>
      <c r="AK81" s="3"/>
      <c r="AL81" s="3"/>
      <c r="AM81" s="3"/>
      <c r="AN81" s="31"/>
      <c r="AO81" s="3"/>
      <c r="AP81" s="3"/>
      <c r="AQ81" s="3"/>
    </row>
    <row r="82" spans="2:43"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146"/>
      <c r="AB82" s="3"/>
      <c r="AC82" s="3"/>
      <c r="AD82" s="3"/>
      <c r="AE82" s="3"/>
      <c r="AF82" s="3"/>
      <c r="AG82" s="31"/>
      <c r="AH82" s="3"/>
      <c r="AI82" s="3"/>
      <c r="AJ82" s="3"/>
      <c r="AK82" s="3"/>
      <c r="AL82" s="3"/>
      <c r="AM82" s="3"/>
      <c r="AN82" s="31"/>
      <c r="AO82" s="3"/>
      <c r="AP82" s="3"/>
      <c r="AQ82" s="3"/>
    </row>
    <row r="83" spans="2:43"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146"/>
      <c r="AB83" s="3"/>
      <c r="AC83" s="3"/>
      <c r="AD83" s="3"/>
      <c r="AE83" s="3"/>
      <c r="AF83" s="3"/>
      <c r="AG83" s="31"/>
      <c r="AH83" s="3"/>
      <c r="AI83" s="3"/>
      <c r="AJ83" s="3"/>
      <c r="AK83" s="3"/>
      <c r="AL83" s="3"/>
      <c r="AM83" s="3"/>
      <c r="AN83" s="31"/>
      <c r="AO83" s="3"/>
      <c r="AP83" s="3"/>
      <c r="AQ83" s="3"/>
    </row>
    <row r="84" spans="2:43">
      <c r="B84" s="2"/>
      <c r="C84" s="56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146"/>
      <c r="AB84" s="3"/>
      <c r="AC84" s="3"/>
      <c r="AD84" s="3"/>
      <c r="AE84" s="3"/>
      <c r="AF84" s="3"/>
      <c r="AG84" s="31"/>
      <c r="AH84" s="3"/>
      <c r="AI84" s="3"/>
      <c r="AJ84" s="3"/>
      <c r="AK84" s="3"/>
      <c r="AL84" s="3"/>
      <c r="AM84" s="3"/>
      <c r="AN84" s="31"/>
      <c r="AO84" s="3"/>
      <c r="AP84" s="3"/>
      <c r="AQ84" s="3"/>
    </row>
    <row r="85" spans="2:43">
      <c r="B85" s="2"/>
      <c r="C85" s="56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146"/>
      <c r="AB85" s="3"/>
      <c r="AC85" s="3"/>
      <c r="AD85" s="3"/>
      <c r="AE85" s="3"/>
      <c r="AF85" s="3"/>
      <c r="AG85" s="31"/>
      <c r="AH85" s="3"/>
      <c r="AI85" s="3"/>
      <c r="AJ85" s="3"/>
      <c r="AK85" s="3"/>
      <c r="AL85" s="3"/>
      <c r="AM85" s="3"/>
      <c r="AN85" s="31"/>
      <c r="AO85" s="3"/>
      <c r="AP85" s="3"/>
      <c r="AQ85" s="3"/>
    </row>
    <row r="86" spans="2:43">
      <c r="B86" s="2"/>
      <c r="C86" s="56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146"/>
      <c r="AB86" s="3"/>
      <c r="AC86" s="3"/>
      <c r="AD86" s="3"/>
      <c r="AE86" s="3"/>
      <c r="AF86" s="3"/>
      <c r="AG86" s="31"/>
      <c r="AH86" s="3"/>
      <c r="AI86" s="3"/>
      <c r="AJ86" s="3"/>
      <c r="AK86" s="3"/>
      <c r="AL86" s="3"/>
      <c r="AM86" s="3"/>
      <c r="AN86" s="31"/>
      <c r="AO86" s="3"/>
      <c r="AP86" s="3"/>
      <c r="AQ86" s="3"/>
    </row>
    <row r="87" spans="2:43">
      <c r="B87" s="2"/>
      <c r="C87" s="56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146"/>
      <c r="AB87" s="3"/>
      <c r="AC87" s="3"/>
      <c r="AD87" s="3"/>
      <c r="AE87" s="3"/>
      <c r="AF87" s="3"/>
      <c r="AG87" s="31"/>
      <c r="AH87" s="3"/>
      <c r="AI87" s="3"/>
      <c r="AJ87" s="3"/>
      <c r="AK87" s="3"/>
      <c r="AL87" s="3"/>
      <c r="AM87" s="3"/>
      <c r="AN87" s="31"/>
      <c r="AO87" s="3"/>
      <c r="AP87" s="3"/>
      <c r="AQ87" s="3"/>
    </row>
    <row r="88" spans="2:43">
      <c r="B88" s="2"/>
      <c r="C88" s="56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146"/>
      <c r="AB88" s="3"/>
      <c r="AC88" s="3"/>
      <c r="AD88" s="3"/>
      <c r="AE88" s="3"/>
      <c r="AF88" s="3"/>
      <c r="AG88" s="31"/>
      <c r="AH88" s="3"/>
      <c r="AI88" s="3"/>
      <c r="AJ88" s="3"/>
      <c r="AK88" s="3"/>
      <c r="AL88" s="3"/>
      <c r="AM88" s="3"/>
      <c r="AN88" s="31"/>
      <c r="AO88" s="3"/>
      <c r="AP88" s="3"/>
      <c r="AQ88" s="3"/>
    </row>
    <row r="89" spans="2:43">
      <c r="B89" s="2"/>
      <c r="C89" s="56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146"/>
      <c r="AB89" s="3"/>
      <c r="AC89" s="3"/>
      <c r="AD89" s="3"/>
      <c r="AE89" s="3"/>
      <c r="AF89" s="3"/>
      <c r="AG89" s="31"/>
      <c r="AH89" s="3"/>
      <c r="AI89" s="3"/>
      <c r="AJ89" s="3"/>
      <c r="AK89" s="3"/>
      <c r="AL89" s="3"/>
      <c r="AM89" s="3"/>
      <c r="AN89" s="31"/>
      <c r="AO89" s="3"/>
      <c r="AP89" s="3"/>
      <c r="AQ89" s="3"/>
    </row>
    <row r="90" spans="2:43">
      <c r="B90" s="2"/>
      <c r="C90" s="56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146"/>
      <c r="AB90" s="3"/>
      <c r="AC90" s="3"/>
      <c r="AD90" s="3"/>
      <c r="AE90" s="3"/>
      <c r="AF90" s="3"/>
      <c r="AG90" s="31"/>
      <c r="AH90" s="3"/>
      <c r="AI90" s="3"/>
      <c r="AJ90" s="3"/>
      <c r="AK90" s="3"/>
      <c r="AL90" s="3"/>
      <c r="AM90" s="3"/>
      <c r="AN90" s="31"/>
      <c r="AO90" s="3"/>
      <c r="AP90" s="3"/>
      <c r="AQ90" s="3"/>
    </row>
    <row r="91" spans="2:43">
      <c r="B91" s="2"/>
      <c r="C91" s="56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146"/>
      <c r="AB91" s="3"/>
      <c r="AC91" s="3"/>
      <c r="AD91" s="3"/>
      <c r="AE91" s="3"/>
      <c r="AF91" s="3"/>
      <c r="AG91" s="31"/>
      <c r="AH91" s="3"/>
      <c r="AI91" s="3"/>
      <c r="AJ91" s="3"/>
      <c r="AK91" s="3"/>
      <c r="AL91" s="3"/>
      <c r="AM91" s="3"/>
      <c r="AN91" s="31"/>
      <c r="AO91" s="3"/>
      <c r="AP91" s="3"/>
      <c r="AQ91" s="3"/>
    </row>
    <row r="92" spans="2:43">
      <c r="B92" s="2"/>
      <c r="C92" s="56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146"/>
      <c r="AB92" s="3"/>
      <c r="AC92" s="3"/>
      <c r="AD92" s="3"/>
      <c r="AE92" s="3"/>
      <c r="AF92" s="3"/>
      <c r="AG92" s="31"/>
      <c r="AH92" s="3"/>
      <c r="AI92" s="3"/>
      <c r="AJ92" s="3"/>
      <c r="AK92" s="3"/>
      <c r="AL92" s="3"/>
      <c r="AM92" s="3"/>
      <c r="AN92" s="31"/>
      <c r="AO92" s="3"/>
      <c r="AP92" s="3"/>
      <c r="AQ92" s="3"/>
    </row>
    <row r="93" spans="2:43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146"/>
      <c r="AB93" s="3"/>
      <c r="AC93" s="3"/>
      <c r="AD93" s="3"/>
      <c r="AE93" s="3"/>
      <c r="AF93" s="3"/>
      <c r="AG93" s="31"/>
      <c r="AH93" s="3"/>
      <c r="AI93" s="3"/>
      <c r="AJ93" s="3"/>
      <c r="AK93" s="3"/>
      <c r="AL93" s="3"/>
      <c r="AM93" s="3"/>
      <c r="AN93" s="31"/>
      <c r="AO93" s="3"/>
      <c r="AP93" s="3"/>
      <c r="AQ93" s="3"/>
    </row>
    <row r="94" spans="2:43"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146"/>
      <c r="AB94" s="3"/>
      <c r="AC94" s="3"/>
      <c r="AD94" s="3"/>
      <c r="AE94" s="3"/>
      <c r="AF94" s="3"/>
      <c r="AG94" s="31"/>
      <c r="AH94" s="3"/>
      <c r="AI94" s="3"/>
      <c r="AJ94" s="3"/>
      <c r="AK94" s="3"/>
      <c r="AL94" s="3"/>
      <c r="AM94" s="3"/>
      <c r="AN94" s="31"/>
      <c r="AO94" s="3"/>
      <c r="AP94" s="3"/>
      <c r="AQ94" s="3"/>
    </row>
    <row r="95" spans="2:43"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146"/>
      <c r="AB95" s="3"/>
      <c r="AC95" s="3"/>
      <c r="AD95" s="3"/>
      <c r="AE95" s="3"/>
      <c r="AF95" s="3"/>
      <c r="AG95" s="31"/>
      <c r="AH95" s="3"/>
      <c r="AI95" s="3"/>
      <c r="AJ95" s="3"/>
      <c r="AK95" s="3"/>
      <c r="AL95" s="3"/>
      <c r="AM95" s="3"/>
      <c r="AN95" s="31"/>
      <c r="AO95" s="3"/>
      <c r="AP95" s="3"/>
      <c r="AQ95" s="3"/>
    </row>
    <row r="96" spans="2:43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146"/>
      <c r="AB96" s="3"/>
      <c r="AC96" s="3"/>
      <c r="AD96" s="3"/>
      <c r="AE96" s="3"/>
      <c r="AF96" s="3"/>
      <c r="AG96" s="31"/>
      <c r="AH96" s="3"/>
      <c r="AI96" s="3"/>
      <c r="AJ96" s="3"/>
      <c r="AK96" s="3"/>
      <c r="AL96" s="3"/>
      <c r="AM96" s="3"/>
      <c r="AN96" s="31"/>
      <c r="AO96" s="3"/>
      <c r="AP96" s="3"/>
      <c r="AQ96" s="3"/>
    </row>
    <row r="97" spans="5:43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146"/>
      <c r="AB97" s="3"/>
      <c r="AC97" s="3"/>
      <c r="AD97" s="3"/>
      <c r="AE97" s="3"/>
      <c r="AF97" s="3"/>
      <c r="AG97" s="31"/>
      <c r="AH97" s="3"/>
      <c r="AI97" s="3"/>
      <c r="AJ97" s="3"/>
      <c r="AK97" s="3"/>
      <c r="AL97" s="3"/>
      <c r="AM97" s="3"/>
      <c r="AN97" s="31"/>
      <c r="AO97" s="3"/>
      <c r="AP97" s="3"/>
      <c r="AQ97" s="3"/>
    </row>
    <row r="98" spans="5:43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146"/>
      <c r="AB98" s="3"/>
      <c r="AC98" s="3"/>
      <c r="AD98" s="3"/>
      <c r="AE98" s="3"/>
      <c r="AF98" s="3"/>
      <c r="AG98" s="31"/>
      <c r="AH98" s="3"/>
      <c r="AI98" s="3"/>
      <c r="AJ98" s="3"/>
      <c r="AK98" s="3"/>
      <c r="AL98" s="3"/>
      <c r="AM98" s="3"/>
      <c r="AN98" s="31"/>
      <c r="AO98" s="3"/>
      <c r="AP98" s="3"/>
      <c r="AQ98" s="3"/>
    </row>
  </sheetData>
  <sheetProtection algorithmName="SHA-512" hashValue="Z9aPyMHxLLNbg+v/BHHtXDjYCAHzflX9XaJ0BGk5Z3O2A+ww7eABBf/rAJm9nbytUfK3yTtyBwATcbyxnbj5gg==" saltValue="k2OReV5ZsGIWzcZeiQTBZw==" spinCount="100000" sheet="1" objects="1" scenarios="1"/>
  <mergeCells count="5">
    <mergeCell ref="M1:R1"/>
    <mergeCell ref="T1:Y1"/>
    <mergeCell ref="AA1:AF1"/>
    <mergeCell ref="AH1:AM1"/>
    <mergeCell ref="E1:K1"/>
  </mergeCells>
  <phoneticPr fontId="0" type="noConversion"/>
  <conditionalFormatting sqref="D3:D49">
    <cfRule type="cellIs" dxfId="7" priority="6" operator="lessThan">
      <formula>-30</formula>
    </cfRule>
  </conditionalFormatting>
  <conditionalFormatting sqref="K3:K49">
    <cfRule type="cellIs" dxfId="6" priority="5" operator="lessThan">
      <formula>-30</formula>
    </cfRule>
  </conditionalFormatting>
  <conditionalFormatting sqref="R3:R49">
    <cfRule type="cellIs" dxfId="5" priority="4" operator="lessThan">
      <formula>-30</formula>
    </cfRule>
  </conditionalFormatting>
  <conditionalFormatting sqref="Y3:Y49">
    <cfRule type="cellIs" dxfId="4" priority="3" operator="lessThan">
      <formula>-30</formula>
    </cfRule>
  </conditionalFormatting>
  <conditionalFormatting sqref="AF3:AF49">
    <cfRule type="cellIs" dxfId="3" priority="2" operator="lessThan">
      <formula>-30</formula>
    </cfRule>
  </conditionalFormatting>
  <conditionalFormatting sqref="AM3:AM49">
    <cfRule type="cellIs" dxfId="2" priority="1" operator="lessThan">
      <formula>-30</formula>
    </cfRule>
  </conditionalFormatting>
  <dataValidations count="2">
    <dataValidation type="list" allowBlank="1" showInputMessage="1" showErrorMessage="1" sqref="C3:C49" xr:uid="{00000000-0002-0000-0000-000000000000}">
      <formula1>$B$74:$B$80</formula1>
    </dataValidation>
    <dataValidation type="list" allowBlank="1" showInputMessage="1" showErrorMessage="1" sqref="AE3:AE49 J3:J49 Q3:Q49 X3:X49 AL3:AL49" xr:uid="{00000000-0002-0000-0000-000001000000}">
      <formula1>$J$53:$J$55</formula1>
    </dataValidation>
  </dataValidations>
  <pageMargins left="0.78740157499999996" right="0.78740157499999996" top="0.984251969" bottom="0.984251969" header="0.49212598499999999" footer="0.49212598499999999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3"/>
  <dimension ref="A1:F26"/>
  <sheetViews>
    <sheetView workbookViewId="0">
      <selection activeCell="E2" sqref="E2:E26"/>
    </sheetView>
  </sheetViews>
  <sheetFormatPr defaultRowHeight="13.2"/>
  <sheetData>
    <row r="1" spans="1:6" ht="19.2">
      <c r="A1" s="69" t="s">
        <v>126</v>
      </c>
      <c r="B1" s="69" t="s">
        <v>127</v>
      </c>
      <c r="C1" s="69" t="s">
        <v>129</v>
      </c>
      <c r="D1" s="69" t="s">
        <v>128</v>
      </c>
      <c r="E1" s="69" t="s">
        <v>130</v>
      </c>
      <c r="F1" s="69" t="s">
        <v>131</v>
      </c>
    </row>
    <row r="2" spans="1:6" ht="52.8">
      <c r="A2" s="67">
        <v>1</v>
      </c>
      <c r="B2" s="67" t="s">
        <v>49</v>
      </c>
      <c r="C2" s="67" t="s">
        <v>50</v>
      </c>
      <c r="D2" s="70" t="s">
        <v>51</v>
      </c>
      <c r="E2" s="67" t="s">
        <v>52</v>
      </c>
      <c r="F2" s="67" t="s">
        <v>53</v>
      </c>
    </row>
    <row r="3" spans="1:6" ht="66">
      <c r="A3" s="68">
        <v>2</v>
      </c>
      <c r="B3" s="68" t="s">
        <v>49</v>
      </c>
      <c r="C3" s="68" t="s">
        <v>50</v>
      </c>
      <c r="D3" s="71" t="s">
        <v>54</v>
      </c>
      <c r="E3" s="68" t="s">
        <v>55</v>
      </c>
      <c r="F3" s="68" t="s">
        <v>56</v>
      </c>
    </row>
    <row r="4" spans="1:6" ht="39.6">
      <c r="A4" s="67">
        <v>3</v>
      </c>
      <c r="B4" s="67" t="s">
        <v>49</v>
      </c>
      <c r="C4" s="67" t="s">
        <v>50</v>
      </c>
      <c r="D4" s="70" t="s">
        <v>57</v>
      </c>
      <c r="E4" s="67" t="s">
        <v>58</v>
      </c>
      <c r="F4" s="67" t="s">
        <v>59</v>
      </c>
    </row>
    <row r="5" spans="1:6" ht="39.6">
      <c r="A5" s="68">
        <v>4</v>
      </c>
      <c r="B5" s="68" t="s">
        <v>49</v>
      </c>
      <c r="C5" s="68" t="s">
        <v>50</v>
      </c>
      <c r="D5" s="71" t="s">
        <v>60</v>
      </c>
      <c r="E5" s="68" t="s">
        <v>61</v>
      </c>
      <c r="F5" s="68" t="s">
        <v>62</v>
      </c>
    </row>
    <row r="6" spans="1:6" ht="66">
      <c r="A6" s="67">
        <v>5</v>
      </c>
      <c r="B6" s="67" t="s">
        <v>49</v>
      </c>
      <c r="C6" s="67" t="s">
        <v>50</v>
      </c>
      <c r="D6" s="70" t="s">
        <v>63</v>
      </c>
      <c r="E6" s="67" t="s">
        <v>64</v>
      </c>
      <c r="F6" s="67" t="s">
        <v>65</v>
      </c>
    </row>
    <row r="7" spans="1:6" ht="26.4">
      <c r="A7" s="68">
        <v>6</v>
      </c>
      <c r="B7" s="68" t="s">
        <v>49</v>
      </c>
      <c r="C7" s="68" t="s">
        <v>50</v>
      </c>
      <c r="D7" s="71" t="s">
        <v>66</v>
      </c>
      <c r="E7" s="68" t="s">
        <v>67</v>
      </c>
      <c r="F7" s="68" t="s">
        <v>68</v>
      </c>
    </row>
    <row r="8" spans="1:6" ht="39.6">
      <c r="A8" s="67">
        <v>7</v>
      </c>
      <c r="B8" s="67" t="s">
        <v>49</v>
      </c>
      <c r="C8" s="67" t="s">
        <v>50</v>
      </c>
      <c r="D8" s="70" t="s">
        <v>69</v>
      </c>
      <c r="E8" s="67" t="s">
        <v>70</v>
      </c>
      <c r="F8" s="67" t="s">
        <v>71</v>
      </c>
    </row>
    <row r="9" spans="1:6" ht="79.2">
      <c r="A9" s="68">
        <v>8</v>
      </c>
      <c r="B9" s="68" t="s">
        <v>49</v>
      </c>
      <c r="C9" s="68" t="s">
        <v>50</v>
      </c>
      <c r="D9" s="71" t="s">
        <v>72</v>
      </c>
      <c r="E9" s="68" t="s">
        <v>73</v>
      </c>
      <c r="F9" s="68" t="s">
        <v>74</v>
      </c>
    </row>
    <row r="10" spans="1:6" ht="52.8">
      <c r="A10" s="67">
        <v>9</v>
      </c>
      <c r="B10" s="67" t="s">
        <v>49</v>
      </c>
      <c r="C10" s="67" t="s">
        <v>50</v>
      </c>
      <c r="D10" s="70" t="s">
        <v>75</v>
      </c>
      <c r="E10" s="67" t="s">
        <v>76</v>
      </c>
      <c r="F10" s="67" t="s">
        <v>77</v>
      </c>
    </row>
    <row r="11" spans="1:6" ht="26.4">
      <c r="A11" s="68">
        <v>10</v>
      </c>
      <c r="B11" s="68" t="s">
        <v>49</v>
      </c>
      <c r="C11" s="68" t="s">
        <v>50</v>
      </c>
      <c r="D11" s="71" t="s">
        <v>78</v>
      </c>
      <c r="E11" s="68" t="s">
        <v>79</v>
      </c>
      <c r="F11" s="68" t="s">
        <v>80</v>
      </c>
    </row>
    <row r="12" spans="1:6" ht="26.4">
      <c r="A12" s="67">
        <v>11</v>
      </c>
      <c r="B12" s="67" t="s">
        <v>49</v>
      </c>
      <c r="C12" s="67" t="s">
        <v>50</v>
      </c>
      <c r="D12" s="70" t="s">
        <v>81</v>
      </c>
      <c r="E12" s="67" t="s">
        <v>82</v>
      </c>
      <c r="F12" s="67" t="s">
        <v>83</v>
      </c>
    </row>
    <row r="13" spans="1:6" ht="39.6">
      <c r="A13" s="68">
        <v>12</v>
      </c>
      <c r="B13" s="68" t="s">
        <v>49</v>
      </c>
      <c r="C13" s="68" t="s">
        <v>50</v>
      </c>
      <c r="D13" s="71" t="s">
        <v>84</v>
      </c>
      <c r="E13" s="68" t="s">
        <v>85</v>
      </c>
      <c r="F13" s="68" t="s">
        <v>86</v>
      </c>
    </row>
    <row r="14" spans="1:6" ht="66">
      <c r="A14" s="67">
        <v>13</v>
      </c>
      <c r="B14" s="67" t="s">
        <v>49</v>
      </c>
      <c r="C14" s="67" t="s">
        <v>50</v>
      </c>
      <c r="D14" s="70" t="s">
        <v>87</v>
      </c>
      <c r="E14" s="67" t="s">
        <v>88</v>
      </c>
      <c r="F14" s="67" t="s">
        <v>89</v>
      </c>
    </row>
    <row r="15" spans="1:6" ht="26.4">
      <c r="A15" s="68">
        <v>14</v>
      </c>
      <c r="B15" s="68" t="s">
        <v>49</v>
      </c>
      <c r="C15" s="68" t="s">
        <v>50</v>
      </c>
      <c r="D15" s="71" t="s">
        <v>90</v>
      </c>
      <c r="E15" s="68" t="s">
        <v>91</v>
      </c>
      <c r="F15" s="68" t="s">
        <v>92</v>
      </c>
    </row>
    <row r="16" spans="1:6" ht="28.8">
      <c r="A16" s="67">
        <v>15</v>
      </c>
      <c r="B16" s="67" t="s">
        <v>49</v>
      </c>
      <c r="C16" s="67" t="s">
        <v>50</v>
      </c>
      <c r="D16" s="70" t="s">
        <v>93</v>
      </c>
      <c r="E16" s="67" t="s">
        <v>94</v>
      </c>
      <c r="F16" s="67" t="s">
        <v>95</v>
      </c>
    </row>
    <row r="17" spans="1:6" ht="28.8">
      <c r="A17" s="68">
        <v>16</v>
      </c>
      <c r="B17" s="68" t="s">
        <v>49</v>
      </c>
      <c r="C17" s="68" t="s">
        <v>50</v>
      </c>
      <c r="D17" s="71" t="s">
        <v>96</v>
      </c>
      <c r="E17" s="68" t="s">
        <v>97</v>
      </c>
      <c r="F17" s="68" t="s">
        <v>98</v>
      </c>
    </row>
    <row r="18" spans="1:6" ht="28.8">
      <c r="A18" s="67">
        <v>17</v>
      </c>
      <c r="B18" s="67" t="s">
        <v>49</v>
      </c>
      <c r="C18" s="67" t="s">
        <v>50</v>
      </c>
      <c r="D18" s="70" t="s">
        <v>99</v>
      </c>
      <c r="E18" s="67" t="s">
        <v>100</v>
      </c>
      <c r="F18" s="67" t="s">
        <v>101</v>
      </c>
    </row>
    <row r="19" spans="1:6" ht="39.6">
      <c r="A19" s="68">
        <v>18</v>
      </c>
      <c r="B19" s="68" t="s">
        <v>49</v>
      </c>
      <c r="C19" s="68" t="s">
        <v>50</v>
      </c>
      <c r="D19" s="71" t="s">
        <v>102</v>
      </c>
      <c r="E19" s="68" t="s">
        <v>103</v>
      </c>
      <c r="F19" s="68" t="s">
        <v>104</v>
      </c>
    </row>
    <row r="20" spans="1:6" ht="39.6">
      <c r="A20" s="67">
        <v>19</v>
      </c>
      <c r="B20" s="67" t="s">
        <v>49</v>
      </c>
      <c r="C20" s="67" t="s">
        <v>50</v>
      </c>
      <c r="D20" s="70" t="s">
        <v>105</v>
      </c>
      <c r="E20" s="67" t="s">
        <v>106</v>
      </c>
      <c r="F20" s="67" t="s">
        <v>107</v>
      </c>
    </row>
    <row r="21" spans="1:6" ht="39.6">
      <c r="A21" s="68">
        <v>20</v>
      </c>
      <c r="B21" s="68" t="s">
        <v>49</v>
      </c>
      <c r="C21" s="68" t="s">
        <v>50</v>
      </c>
      <c r="D21" s="71" t="s">
        <v>108</v>
      </c>
      <c r="E21" s="68" t="s">
        <v>109</v>
      </c>
      <c r="F21" s="68" t="s">
        <v>110</v>
      </c>
    </row>
    <row r="22" spans="1:6" ht="52.8">
      <c r="A22" s="67">
        <v>21</v>
      </c>
      <c r="B22" s="67" t="s">
        <v>49</v>
      </c>
      <c r="C22" s="67" t="s">
        <v>50</v>
      </c>
      <c r="D22" s="70" t="s">
        <v>111</v>
      </c>
      <c r="E22" s="67" t="s">
        <v>112</v>
      </c>
      <c r="F22" s="67" t="s">
        <v>113</v>
      </c>
    </row>
    <row r="23" spans="1:6" ht="28.8">
      <c r="A23" s="68">
        <v>22</v>
      </c>
      <c r="B23" s="68" t="s">
        <v>49</v>
      </c>
      <c r="C23" s="68" t="s">
        <v>50</v>
      </c>
      <c r="D23" s="71" t="s">
        <v>114</v>
      </c>
      <c r="E23" s="68" t="s">
        <v>115</v>
      </c>
      <c r="F23" s="68" t="s">
        <v>116</v>
      </c>
    </row>
    <row r="24" spans="1:6" ht="52.8">
      <c r="A24" s="67">
        <v>23</v>
      </c>
      <c r="B24" s="67" t="s">
        <v>49</v>
      </c>
      <c r="C24" s="67" t="s">
        <v>50</v>
      </c>
      <c r="D24" s="70" t="s">
        <v>117</v>
      </c>
      <c r="E24" s="67" t="s">
        <v>118</v>
      </c>
      <c r="F24" s="67" t="s">
        <v>119</v>
      </c>
    </row>
    <row r="25" spans="1:6" ht="26.4">
      <c r="A25" s="68">
        <v>24</v>
      </c>
      <c r="B25" s="68" t="s">
        <v>49</v>
      </c>
      <c r="C25" s="68" t="s">
        <v>50</v>
      </c>
      <c r="D25" s="71" t="s">
        <v>120</v>
      </c>
      <c r="E25" s="68" t="s">
        <v>121</v>
      </c>
      <c r="F25" s="68" t="s">
        <v>122</v>
      </c>
    </row>
    <row r="26" spans="1:6" ht="26.4">
      <c r="A26" s="67">
        <v>25</v>
      </c>
      <c r="B26" s="67" t="s">
        <v>49</v>
      </c>
      <c r="C26" s="67" t="s">
        <v>50</v>
      </c>
      <c r="D26" s="70" t="s">
        <v>123</v>
      </c>
      <c r="E26" s="67" t="s">
        <v>124</v>
      </c>
      <c r="F26" s="67" t="s">
        <v>125</v>
      </c>
    </row>
  </sheetData>
  <hyperlinks>
    <hyperlink ref="D2" r:id="rId1" display="http://pedidos.redeecologicario.org/cestante.php?action=0&amp;usr_id=206" xr:uid="{00000000-0004-0000-0100-000000000000}"/>
    <hyperlink ref="D3" r:id="rId2" display="http://pedidos.redeecologicario.org/cestante.php?action=0&amp;usr_id=5" xr:uid="{00000000-0004-0000-0100-000001000000}"/>
    <hyperlink ref="D4" r:id="rId3" display="http://pedidos.redeecologicario.org/cestante.php?action=0&amp;usr_id=62" xr:uid="{00000000-0004-0000-0100-000002000000}"/>
    <hyperlink ref="D5" r:id="rId4" display="http://pedidos.redeecologicario.org/cestante.php?action=0&amp;usr_id=373" xr:uid="{00000000-0004-0000-0100-000003000000}"/>
    <hyperlink ref="D6" r:id="rId5" display="http://pedidos.redeecologicario.org/cestante.php?action=0&amp;usr_id=63" xr:uid="{00000000-0004-0000-0100-000004000000}"/>
    <hyperlink ref="D7" r:id="rId6" display="http://pedidos.redeecologicario.org/cestante.php?action=0&amp;usr_id=65" xr:uid="{00000000-0004-0000-0100-000005000000}"/>
    <hyperlink ref="D8" r:id="rId7" display="http://pedidos.redeecologicario.org/cestante.php?action=0&amp;usr_id=195" xr:uid="{00000000-0004-0000-0100-000006000000}"/>
    <hyperlink ref="D9" r:id="rId8" display="http://pedidos.redeecologicario.org/cestante.php?action=0&amp;usr_id=683" xr:uid="{00000000-0004-0000-0100-000007000000}"/>
    <hyperlink ref="D10" r:id="rId9" display="http://pedidos.redeecologicario.org/cestante.php?action=0&amp;usr_id=67" xr:uid="{00000000-0004-0000-0100-000008000000}"/>
    <hyperlink ref="D11" r:id="rId10" display="http://pedidos.redeecologicario.org/cestante.php?action=0&amp;usr_id=333" xr:uid="{00000000-0004-0000-0100-000009000000}"/>
    <hyperlink ref="D12" r:id="rId11" display="http://pedidos.redeecologicario.org/cestante.php?action=0&amp;usr_id=785" xr:uid="{00000000-0004-0000-0100-00000A000000}"/>
    <hyperlink ref="D13" r:id="rId12" display="http://pedidos.redeecologicario.org/cestante.php?action=0&amp;usr_id=239" xr:uid="{00000000-0004-0000-0100-00000B000000}"/>
    <hyperlink ref="D14" r:id="rId13" display="http://pedidos.redeecologicario.org/cestante.php?action=0&amp;usr_id=72" xr:uid="{00000000-0004-0000-0100-00000C000000}"/>
    <hyperlink ref="D15" r:id="rId14" display="http://pedidos.redeecologicario.org/cestante.php?action=0&amp;usr_id=364" xr:uid="{00000000-0004-0000-0100-00000D000000}"/>
    <hyperlink ref="D16" r:id="rId15" display="http://pedidos.redeecologicario.org/cestante.php?action=0&amp;usr_id=676" xr:uid="{00000000-0004-0000-0100-00000E000000}"/>
    <hyperlink ref="D17" r:id="rId16" display="http://pedidos.redeecologicario.org/cestante.php?action=0&amp;usr_id=637" xr:uid="{00000000-0004-0000-0100-00000F000000}"/>
    <hyperlink ref="D18" r:id="rId17" display="http://pedidos.redeecologicario.org/cestante.php?action=0&amp;usr_id=177" xr:uid="{00000000-0004-0000-0100-000010000000}"/>
    <hyperlink ref="D19" r:id="rId18" display="http://pedidos.redeecologicario.org/cestante.php?action=0&amp;usr_id=784" xr:uid="{00000000-0004-0000-0100-000011000000}"/>
    <hyperlink ref="D20" r:id="rId19" display="http://pedidos.redeecologicario.org/cestante.php?action=0&amp;usr_id=688" xr:uid="{00000000-0004-0000-0100-000012000000}"/>
    <hyperlink ref="D21" r:id="rId20" display="http://pedidos.redeecologicario.org/cestante.php?action=0&amp;usr_id=69" xr:uid="{00000000-0004-0000-0100-000013000000}"/>
    <hyperlink ref="D22" r:id="rId21" display="http://pedidos.redeecologicario.org/cestante.php?action=0&amp;usr_id=73" xr:uid="{00000000-0004-0000-0100-000014000000}"/>
    <hyperlink ref="D23" r:id="rId22" display="http://pedidos.redeecologicario.org/cestante.php?action=0&amp;usr_id=74" xr:uid="{00000000-0004-0000-0100-000015000000}"/>
    <hyperlink ref="D24" r:id="rId23" display="http://pedidos.redeecologicario.org/cestante.php?action=0&amp;usr_id=75" xr:uid="{00000000-0004-0000-0100-000016000000}"/>
    <hyperlink ref="D25" r:id="rId24" display="http://pedidos.redeecologicario.org/cestante.php?action=0&amp;usr_id=76" xr:uid="{00000000-0004-0000-0100-000017000000}"/>
    <hyperlink ref="D26" r:id="rId25" display="http://pedidos.redeecologicario.org/cestante.php?action=0&amp;usr_id=679" xr:uid="{00000000-0004-0000-0100-000018000000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C166"/>
  <sheetViews>
    <sheetView showGridLines="0" tabSelected="1" topLeftCell="P1" workbookViewId="0">
      <pane ySplit="1" topLeftCell="A121" activePane="bottomLeft" state="frozen"/>
      <selection pane="bottomLeft" activeCell="V140" sqref="V140"/>
    </sheetView>
  </sheetViews>
  <sheetFormatPr defaultRowHeight="13.2"/>
  <cols>
    <col min="1" max="1" width="47" style="2" customWidth="1"/>
    <col min="2" max="2" width="10.77734375" style="2" bestFit="1" customWidth="1"/>
    <col min="3" max="3" width="11.44140625" style="2" customWidth="1"/>
    <col min="4" max="4" width="12.21875" style="2" customWidth="1"/>
    <col min="5" max="5" width="11.77734375" style="2" customWidth="1"/>
    <col min="6" max="6" width="9.21875" customWidth="1"/>
    <col min="7" max="7" width="41.5546875" style="2" bestFit="1" customWidth="1"/>
    <col min="8" max="8" width="10.77734375" style="2" bestFit="1" customWidth="1"/>
    <col min="9" max="9" width="10.77734375" style="2" customWidth="1"/>
    <col min="10" max="10" width="10.44140625" style="2" bestFit="1" customWidth="1"/>
    <col min="11" max="11" width="11.77734375" style="2" customWidth="1"/>
    <col min="12" max="12" width="9.21875" customWidth="1"/>
    <col min="13" max="13" width="41.5546875" style="2" bestFit="1" customWidth="1"/>
    <col min="14" max="14" width="10.77734375" style="2" bestFit="1" customWidth="1"/>
    <col min="15" max="15" width="10.77734375" style="2" customWidth="1"/>
    <col min="16" max="16" width="10.44140625" style="2" bestFit="1" customWidth="1"/>
    <col min="17" max="17" width="11.77734375" style="2" customWidth="1"/>
    <col min="18" max="18" width="9.21875" customWidth="1"/>
    <col min="19" max="19" width="41.5546875" style="2" bestFit="1" customWidth="1"/>
    <col min="20" max="20" width="10.77734375" style="2" bestFit="1" customWidth="1"/>
    <col min="21" max="21" width="10.77734375" style="2" customWidth="1"/>
    <col min="22" max="22" width="10.44140625" style="2" bestFit="1" customWidth="1"/>
    <col min="23" max="23" width="11.77734375" style="2" customWidth="1"/>
    <col min="24" max="24" width="9.21875" customWidth="1"/>
    <col min="25" max="25" width="41.5546875" style="2" bestFit="1" customWidth="1"/>
    <col min="26" max="26" width="10.77734375" style="2" bestFit="1" customWidth="1"/>
    <col min="27" max="28" width="10.77734375" style="2" customWidth="1"/>
    <col min="29" max="29" width="11.77734375" style="2" customWidth="1"/>
    <col min="30" max="70" width="9.21875" customWidth="1"/>
  </cols>
  <sheetData>
    <row r="1" spans="1:29" s="2" customFormat="1" ht="36.75" customHeight="1">
      <c r="A1" s="312" t="s">
        <v>211</v>
      </c>
      <c r="B1" s="313"/>
      <c r="C1" s="313"/>
      <c r="D1" s="313"/>
      <c r="E1" s="313"/>
      <c r="G1" s="312" t="s">
        <v>206</v>
      </c>
      <c r="H1" s="313"/>
      <c r="I1" s="313"/>
      <c r="J1" s="313"/>
      <c r="K1" s="313"/>
      <c r="M1" s="312" t="s">
        <v>207</v>
      </c>
      <c r="N1" s="313"/>
      <c r="O1" s="313"/>
      <c r="P1" s="313"/>
      <c r="Q1" s="313"/>
      <c r="S1" s="312" t="s">
        <v>208</v>
      </c>
      <c r="T1" s="313"/>
      <c r="U1" s="313"/>
      <c r="V1" s="313"/>
      <c r="W1" s="313"/>
      <c r="Y1" s="312" t="s">
        <v>209</v>
      </c>
      <c r="Z1" s="313"/>
      <c r="AA1" s="313"/>
      <c r="AB1" s="313"/>
      <c r="AC1" s="313"/>
    </row>
    <row r="2" spans="1:29" s="2" customFormat="1" ht="36.75" customHeight="1">
      <c r="A2" s="104"/>
      <c r="B2" s="81"/>
      <c r="C2" s="81"/>
      <c r="D2" s="81"/>
      <c r="E2" s="81"/>
      <c r="G2" s="104"/>
      <c r="H2" s="81"/>
      <c r="I2" s="81"/>
      <c r="J2" s="81"/>
      <c r="K2" s="81"/>
      <c r="M2" s="104"/>
      <c r="N2" s="81"/>
      <c r="O2" s="81"/>
      <c r="P2" s="81"/>
      <c r="Q2" s="81"/>
      <c r="S2" s="104"/>
      <c r="T2" s="81"/>
      <c r="U2" s="81"/>
      <c r="V2" s="81"/>
      <c r="W2" s="81"/>
      <c r="Y2" s="104"/>
      <c r="Z2" s="81"/>
      <c r="AA2" s="81"/>
      <c r="AB2" s="81"/>
      <c r="AC2" s="81"/>
    </row>
    <row r="3" spans="1:29" s="2" customFormat="1" ht="31.5" customHeight="1">
      <c r="A3" s="300" t="s">
        <v>13</v>
      </c>
      <c r="B3" s="301"/>
      <c r="C3" s="301"/>
      <c r="D3" s="301"/>
      <c r="E3" s="301"/>
      <c r="G3" s="300" t="s">
        <v>13</v>
      </c>
      <c r="H3" s="301"/>
      <c r="I3" s="301"/>
      <c r="J3" s="301"/>
      <c r="K3" s="301"/>
      <c r="M3" s="300" t="s">
        <v>13</v>
      </c>
      <c r="N3" s="301"/>
      <c r="O3" s="301"/>
      <c r="P3" s="301"/>
      <c r="Q3" s="301"/>
      <c r="S3" s="300" t="s">
        <v>13</v>
      </c>
      <c r="T3" s="301"/>
      <c r="U3" s="301"/>
      <c r="V3" s="301"/>
      <c r="W3" s="301"/>
      <c r="Y3" s="300" t="s">
        <v>13</v>
      </c>
      <c r="Z3" s="301"/>
      <c r="AA3" s="301"/>
      <c r="AB3" s="301"/>
      <c r="AC3" s="301"/>
    </row>
    <row r="4" spans="1:29" s="2" customFormat="1" ht="18" customHeight="1">
      <c r="A4" s="84" t="s">
        <v>15</v>
      </c>
      <c r="B4" s="310"/>
      <c r="C4" s="311"/>
      <c r="D4" s="311"/>
      <c r="E4" s="311"/>
      <c r="G4" s="84" t="s">
        <v>15</v>
      </c>
      <c r="H4" s="302">
        <f>B84</f>
        <v>0</v>
      </c>
      <c r="I4" s="302"/>
      <c r="J4" s="302"/>
      <c r="K4" s="302"/>
      <c r="M4" s="84" t="s">
        <v>15</v>
      </c>
      <c r="N4" s="302">
        <f>H84</f>
        <v>0</v>
      </c>
      <c r="O4" s="302"/>
      <c r="P4" s="302"/>
      <c r="Q4" s="302"/>
      <c r="S4" s="84" t="s">
        <v>15</v>
      </c>
      <c r="T4" s="302">
        <f>N84</f>
        <v>0</v>
      </c>
      <c r="U4" s="302"/>
      <c r="V4" s="302"/>
      <c r="W4" s="302"/>
      <c r="Y4" s="84" t="s">
        <v>15</v>
      </c>
      <c r="Z4" s="302">
        <f>T84</f>
        <v>0</v>
      </c>
      <c r="AA4" s="302"/>
      <c r="AB4" s="302"/>
      <c r="AC4" s="302"/>
    </row>
    <row r="5" spans="1:29" s="2" customFormat="1" ht="12.75" customHeight="1">
      <c r="A5" s="157" t="s">
        <v>16</v>
      </c>
      <c r="B5" s="303">
        <f>'1 cestantes X controle'!D50</f>
        <v>0</v>
      </c>
      <c r="C5" s="303"/>
      <c r="D5" s="303"/>
      <c r="E5" s="303"/>
      <c r="G5" s="157" t="s">
        <v>16</v>
      </c>
      <c r="H5" s="303">
        <f>'1 cestantes X controle'!K50</f>
        <v>0</v>
      </c>
      <c r="I5" s="303"/>
      <c r="J5" s="303"/>
      <c r="K5" s="303"/>
      <c r="M5" s="157" t="s">
        <v>16</v>
      </c>
      <c r="N5" s="303">
        <f>'1 cestantes X controle'!R50</f>
        <v>0</v>
      </c>
      <c r="O5" s="303"/>
      <c r="P5" s="303"/>
      <c r="Q5" s="303"/>
      <c r="S5" s="157" t="s">
        <v>16</v>
      </c>
      <c r="T5" s="303">
        <f>'1 cestantes X controle'!Y50</f>
        <v>0</v>
      </c>
      <c r="U5" s="303"/>
      <c r="V5" s="303"/>
      <c r="W5" s="303"/>
      <c r="Y5" s="157" t="s">
        <v>16</v>
      </c>
      <c r="Z5" s="303">
        <f>'1 cestantes X controle'!AF50</f>
        <v>0</v>
      </c>
      <c r="AA5" s="303"/>
      <c r="AB5" s="303"/>
      <c r="AC5" s="303"/>
    </row>
    <row r="6" spans="1:29" s="2" customFormat="1">
      <c r="A6" s="158" t="s">
        <v>28</v>
      </c>
      <c r="B6" s="303">
        <f>'1 cestantes X controle'!E50</f>
        <v>0</v>
      </c>
      <c r="C6" s="303"/>
      <c r="D6" s="303"/>
      <c r="E6" s="303"/>
      <c r="G6" s="158"/>
      <c r="H6" s="303"/>
      <c r="I6" s="303"/>
      <c r="J6" s="303"/>
      <c r="K6" s="303"/>
      <c r="M6" s="158"/>
      <c r="N6" s="303"/>
      <c r="O6" s="303"/>
      <c r="P6" s="303"/>
      <c r="Q6" s="303"/>
      <c r="S6" s="158"/>
      <c r="T6" s="303"/>
      <c r="U6" s="303"/>
      <c r="V6" s="303"/>
      <c r="W6" s="303"/>
      <c r="Y6" s="158"/>
      <c r="Z6" s="303"/>
      <c r="AA6" s="303"/>
      <c r="AB6" s="303"/>
      <c r="AC6" s="303"/>
    </row>
    <row r="7" spans="1:29" s="2" customFormat="1">
      <c r="A7" s="158" t="s">
        <v>29</v>
      </c>
      <c r="B7" s="303">
        <f>'1 cestantes X controle'!F50</f>
        <v>0</v>
      </c>
      <c r="C7" s="303"/>
      <c r="D7" s="303"/>
      <c r="E7" s="303"/>
      <c r="G7" s="158" t="s">
        <v>29</v>
      </c>
      <c r="H7" s="303">
        <f>'1 cestantes X controle'!M50</f>
        <v>0</v>
      </c>
      <c r="I7" s="303"/>
      <c r="J7" s="303"/>
      <c r="K7" s="303"/>
      <c r="M7" s="158" t="s">
        <v>29</v>
      </c>
      <c r="N7" s="303">
        <f>'1 cestantes X controle'!T50</f>
        <v>0</v>
      </c>
      <c r="O7" s="303"/>
      <c r="P7" s="303"/>
      <c r="Q7" s="303"/>
      <c r="S7" s="158" t="s">
        <v>29</v>
      </c>
      <c r="T7" s="303">
        <f>'1 cestantes X controle'!AA50</f>
        <v>0</v>
      </c>
      <c r="U7" s="303"/>
      <c r="V7" s="303"/>
      <c r="W7" s="303"/>
      <c r="Y7" s="158" t="s">
        <v>29</v>
      </c>
      <c r="Z7" s="303">
        <f>'1 cestantes X controle'!AH50</f>
        <v>0</v>
      </c>
      <c r="AA7" s="303"/>
      <c r="AB7" s="303"/>
      <c r="AC7" s="303"/>
    </row>
    <row r="8" spans="1:29" s="2" customFormat="1">
      <c r="A8" s="159" t="s">
        <v>31</v>
      </c>
      <c r="B8" s="306">
        <f>'1 cestantes X controle'!G50</f>
        <v>0</v>
      </c>
      <c r="C8" s="307"/>
      <c r="D8" s="308"/>
      <c r="E8" s="309"/>
      <c r="G8" s="159" t="s">
        <v>31</v>
      </c>
      <c r="H8" s="306">
        <f>'1 cestantes X controle'!N50</f>
        <v>0</v>
      </c>
      <c r="I8" s="307"/>
      <c r="J8" s="308"/>
      <c r="K8" s="309"/>
      <c r="M8" s="159" t="s">
        <v>31</v>
      </c>
      <c r="N8" s="303">
        <f>'1 cestantes X controle'!U50</f>
        <v>0</v>
      </c>
      <c r="O8" s="303"/>
      <c r="P8" s="305"/>
      <c r="Q8" s="305"/>
      <c r="S8" s="159" t="s">
        <v>31</v>
      </c>
      <c r="T8" s="303">
        <f>'1 cestantes X controle'!AB50</f>
        <v>0</v>
      </c>
      <c r="U8" s="303"/>
      <c r="V8" s="305"/>
      <c r="W8" s="305"/>
      <c r="Y8" s="159" t="s">
        <v>31</v>
      </c>
      <c r="Z8" s="303">
        <f>'1 cestantes X controle'!AI50</f>
        <v>0</v>
      </c>
      <c r="AA8" s="303"/>
      <c r="AB8" s="305"/>
      <c r="AC8" s="305"/>
    </row>
    <row r="9" spans="1:29" s="2" customFormat="1">
      <c r="A9" s="157" t="s">
        <v>0</v>
      </c>
      <c r="B9" s="303">
        <f>'1 cestantes X controle'!H50</f>
        <v>0</v>
      </c>
      <c r="C9" s="303"/>
      <c r="D9" s="303"/>
      <c r="E9" s="303"/>
      <c r="G9" s="157" t="s">
        <v>0</v>
      </c>
      <c r="H9" s="303">
        <f>'1 cestantes X controle'!O50</f>
        <v>0</v>
      </c>
      <c r="I9" s="303"/>
      <c r="J9" s="303"/>
      <c r="K9" s="303"/>
      <c r="M9" s="157" t="s">
        <v>0</v>
      </c>
      <c r="N9" s="303">
        <f>'1 cestantes X controle'!V50</f>
        <v>0</v>
      </c>
      <c r="O9" s="303"/>
      <c r="P9" s="303"/>
      <c r="Q9" s="303"/>
      <c r="S9" s="157" t="s">
        <v>0</v>
      </c>
      <c r="T9" s="303">
        <f>'1 cestantes X controle'!AC50</f>
        <v>0</v>
      </c>
      <c r="U9" s="303"/>
      <c r="V9" s="303"/>
      <c r="W9" s="303"/>
      <c r="Y9" s="157" t="s">
        <v>0</v>
      </c>
      <c r="Z9" s="303">
        <f>'1 cestantes X controle'!AJ50</f>
        <v>0</v>
      </c>
      <c r="AA9" s="303"/>
      <c r="AB9" s="303"/>
      <c r="AC9" s="303"/>
    </row>
    <row r="10" spans="1:29" s="2" customFormat="1">
      <c r="A10" s="86" t="s">
        <v>1</v>
      </c>
      <c r="B10" s="304">
        <f>'1 cestantes X controle'!I50</f>
        <v>0</v>
      </c>
      <c r="C10" s="304"/>
      <c r="D10" s="304"/>
      <c r="E10" s="304"/>
      <c r="G10" s="86" t="s">
        <v>1</v>
      </c>
      <c r="H10" s="304">
        <f>'1 cestantes X controle'!P50</f>
        <v>0</v>
      </c>
      <c r="I10" s="304"/>
      <c r="J10" s="304"/>
      <c r="K10" s="304"/>
      <c r="M10" s="86" t="s">
        <v>1</v>
      </c>
      <c r="N10" s="304">
        <f>'1 cestantes X controle'!W50</f>
        <v>0</v>
      </c>
      <c r="O10" s="304"/>
      <c r="P10" s="304"/>
      <c r="Q10" s="304"/>
      <c r="S10" s="86" t="s">
        <v>1</v>
      </c>
      <c r="T10" s="304">
        <f>'1 cestantes X controle'!AD50</f>
        <v>0</v>
      </c>
      <c r="U10" s="304"/>
      <c r="V10" s="304"/>
      <c r="W10" s="304"/>
      <c r="Y10" s="86" t="s">
        <v>1</v>
      </c>
      <c r="Z10" s="304">
        <f>'1 cestantes X controle'!AK50</f>
        <v>0</v>
      </c>
      <c r="AA10" s="304"/>
      <c r="AB10" s="304"/>
      <c r="AC10" s="304"/>
    </row>
    <row r="11" spans="1:29" s="2" customFormat="1">
      <c r="A11" s="85" t="s">
        <v>2</v>
      </c>
      <c r="B11" s="291">
        <f>'1 cestantes X controle'!K50</f>
        <v>0</v>
      </c>
      <c r="C11" s="291"/>
      <c r="D11" s="291"/>
      <c r="E11" s="291"/>
      <c r="G11" s="85" t="s">
        <v>2</v>
      </c>
      <c r="H11" s="291">
        <f>'1 cestantes X controle'!R50</f>
        <v>0</v>
      </c>
      <c r="I11" s="291"/>
      <c r="J11" s="291"/>
      <c r="K11" s="291"/>
      <c r="M11" s="85" t="s">
        <v>2</v>
      </c>
      <c r="N11" s="291">
        <f>'1 cestantes X controle'!Y50</f>
        <v>0</v>
      </c>
      <c r="O11" s="291"/>
      <c r="P11" s="291"/>
      <c r="Q11" s="291"/>
      <c r="S11" s="85" t="s">
        <v>2</v>
      </c>
      <c r="T11" s="291">
        <f>'1 cestantes X controle'!AF50</f>
        <v>0</v>
      </c>
      <c r="U11" s="291"/>
      <c r="V11" s="291"/>
      <c r="W11" s="291"/>
      <c r="Y11" s="85" t="s">
        <v>2</v>
      </c>
      <c r="Z11" s="291">
        <f>'1 cestantes X controle'!AM50</f>
        <v>0</v>
      </c>
      <c r="AA11" s="291"/>
      <c r="AB11" s="291"/>
      <c r="AC11" s="291"/>
    </row>
    <row r="12" spans="1:29" s="2" customFormat="1">
      <c r="A12" s="9"/>
      <c r="B12" s="18"/>
      <c r="C12" s="18"/>
      <c r="D12" s="18"/>
      <c r="E12" s="18"/>
      <c r="G12" s="9"/>
      <c r="H12" s="18"/>
      <c r="I12" s="18"/>
      <c r="J12" s="18"/>
      <c r="K12" s="18"/>
      <c r="M12" s="9"/>
      <c r="N12" s="18"/>
      <c r="O12" s="18"/>
      <c r="P12" s="18"/>
      <c r="Q12" s="18"/>
      <c r="S12" s="9"/>
      <c r="T12" s="18"/>
      <c r="U12" s="18"/>
      <c r="V12" s="18"/>
      <c r="W12" s="18"/>
      <c r="Y12" s="9"/>
      <c r="Z12" s="18"/>
      <c r="AA12" s="18"/>
      <c r="AB12" s="18"/>
      <c r="AC12" s="18"/>
    </row>
    <row r="13" spans="1:29" s="2" customFormat="1">
      <c r="A13" s="9"/>
      <c r="B13" s="18"/>
      <c r="C13" s="18"/>
      <c r="D13" s="18"/>
      <c r="E13" s="18"/>
      <c r="G13" s="9"/>
      <c r="H13" s="18"/>
      <c r="I13" s="18"/>
      <c r="J13" s="18"/>
      <c r="K13" s="18"/>
      <c r="M13" s="9"/>
      <c r="N13" s="18"/>
      <c r="O13" s="18"/>
      <c r="P13" s="18"/>
      <c r="Q13" s="18"/>
      <c r="S13" s="9"/>
      <c r="T13" s="18"/>
      <c r="U13" s="18"/>
      <c r="V13" s="18"/>
      <c r="W13" s="18"/>
      <c r="Y13" s="9"/>
      <c r="Z13" s="18"/>
      <c r="AA13" s="18"/>
      <c r="AB13" s="18"/>
      <c r="AC13" s="18"/>
    </row>
    <row r="14" spans="1:29" s="2" customFormat="1" ht="19.5" customHeight="1">
      <c r="A14" s="161" t="s">
        <v>22</v>
      </c>
      <c r="B14" s="294" t="s">
        <v>289</v>
      </c>
      <c r="C14" s="295"/>
      <c r="D14" s="296"/>
      <c r="E14" s="162" t="s">
        <v>5</v>
      </c>
      <c r="G14" s="161" t="s">
        <v>22</v>
      </c>
      <c r="H14" s="294" t="s">
        <v>289</v>
      </c>
      <c r="I14" s="295"/>
      <c r="J14" s="296"/>
      <c r="K14" s="162" t="s">
        <v>5</v>
      </c>
      <c r="M14" s="161" t="s">
        <v>22</v>
      </c>
      <c r="N14" s="294" t="s">
        <v>289</v>
      </c>
      <c r="O14" s="295"/>
      <c r="P14" s="296"/>
      <c r="Q14" s="162" t="s">
        <v>5</v>
      </c>
      <c r="S14" s="161" t="s">
        <v>22</v>
      </c>
      <c r="T14" s="294" t="s">
        <v>289</v>
      </c>
      <c r="U14" s="295"/>
      <c r="V14" s="296"/>
      <c r="W14" s="162" t="s">
        <v>5</v>
      </c>
      <c r="Y14" s="161" t="s">
        <v>22</v>
      </c>
      <c r="Z14" s="294" t="s">
        <v>289</v>
      </c>
      <c r="AA14" s="295"/>
      <c r="AB14" s="296"/>
      <c r="AC14" s="162" t="s">
        <v>5</v>
      </c>
    </row>
    <row r="15" spans="1:29" s="61" customFormat="1" ht="18.75" customHeight="1">
      <c r="A15" s="60"/>
      <c r="B15" s="297"/>
      <c r="C15" s="298"/>
      <c r="D15" s="299"/>
      <c r="E15" s="149">
        <f>B15+C15</f>
        <v>0</v>
      </c>
      <c r="G15" s="60"/>
      <c r="H15" s="297"/>
      <c r="I15" s="298"/>
      <c r="J15" s="299"/>
      <c r="K15" s="149">
        <f>H15+I15</f>
        <v>0</v>
      </c>
      <c r="M15" s="60"/>
      <c r="N15" s="297"/>
      <c r="O15" s="298"/>
      <c r="P15" s="299"/>
      <c r="Q15" s="149">
        <f>N15+O15</f>
        <v>0</v>
      </c>
      <c r="S15" s="60"/>
      <c r="T15" s="297"/>
      <c r="U15" s="298"/>
      <c r="V15" s="299"/>
      <c r="W15" s="149">
        <f>T15+U15</f>
        <v>0</v>
      </c>
      <c r="Y15" s="60"/>
      <c r="Z15" s="297"/>
      <c r="AA15" s="298"/>
      <c r="AB15" s="299"/>
      <c r="AC15" s="149">
        <f>Z15+AA15</f>
        <v>0</v>
      </c>
    </row>
    <row r="16" spans="1:29" s="61" customFormat="1" ht="18.75" customHeight="1">
      <c r="A16" s="62"/>
      <c r="B16" s="37"/>
      <c r="C16" s="37"/>
      <c r="D16" s="37"/>
      <c r="E16" s="63"/>
      <c r="G16" s="62"/>
      <c r="H16" s="37"/>
      <c r="I16" s="37"/>
      <c r="J16" s="37"/>
      <c r="K16" s="63"/>
      <c r="M16" s="62"/>
      <c r="N16" s="37"/>
      <c r="O16" s="37"/>
      <c r="P16" s="37"/>
      <c r="Q16" s="63"/>
      <c r="S16" s="62"/>
      <c r="T16" s="37"/>
      <c r="U16" s="37"/>
      <c r="V16" s="37"/>
      <c r="W16" s="63"/>
      <c r="Y16" s="62"/>
      <c r="Z16" s="37"/>
      <c r="AA16" s="37"/>
      <c r="AB16" s="37"/>
      <c r="AC16" s="63"/>
    </row>
    <row r="17" spans="1:29" s="2" customFormat="1">
      <c r="A17" s="7"/>
      <c r="B17" s="4"/>
      <c r="C17" s="4"/>
      <c r="D17" s="4"/>
      <c r="E17" s="3"/>
      <c r="G17" s="7"/>
      <c r="H17" s="4"/>
      <c r="I17" s="4"/>
      <c r="J17" s="4"/>
      <c r="K17" s="3"/>
      <c r="M17" s="7"/>
      <c r="N17" s="4"/>
      <c r="O17" s="4"/>
      <c r="P17" s="4"/>
      <c r="Q17" s="3"/>
      <c r="S17" s="7"/>
      <c r="T17" s="4"/>
      <c r="U17" s="4"/>
      <c r="V17" s="4"/>
      <c r="W17" s="3"/>
      <c r="Y17" s="7"/>
      <c r="Z17" s="4"/>
      <c r="AA17" s="4"/>
      <c r="AB17" s="4"/>
      <c r="AC17" s="3"/>
    </row>
    <row r="18" spans="1:29" s="2" customFormat="1">
      <c r="A18" s="8"/>
      <c r="B18" s="4"/>
      <c r="C18" s="4"/>
      <c r="D18" s="4"/>
      <c r="E18" s="4"/>
      <c r="G18" s="40"/>
      <c r="H18" s="4"/>
      <c r="I18" s="4"/>
      <c r="J18" s="4"/>
      <c r="K18" s="4"/>
      <c r="M18" s="40"/>
      <c r="N18" s="4"/>
      <c r="O18" s="4"/>
      <c r="P18" s="4"/>
      <c r="Q18" s="4"/>
      <c r="S18" s="40"/>
      <c r="T18" s="4"/>
      <c r="U18" s="4"/>
      <c r="V18" s="4"/>
      <c r="W18" s="4"/>
      <c r="Y18" s="40"/>
      <c r="Z18" s="4"/>
      <c r="AA18" s="4"/>
      <c r="AB18" s="4"/>
      <c r="AC18" s="4"/>
    </row>
    <row r="19" spans="1:29" s="2" customFormat="1">
      <c r="A19" s="40"/>
      <c r="B19" s="4"/>
      <c r="C19" s="4"/>
      <c r="D19" s="4"/>
      <c r="E19" s="4"/>
      <c r="G19" s="40"/>
      <c r="H19" s="4"/>
      <c r="I19" s="4"/>
      <c r="J19" s="4"/>
      <c r="K19" s="4"/>
      <c r="M19" s="40"/>
      <c r="N19" s="4"/>
      <c r="O19" s="4"/>
      <c r="P19" s="4"/>
      <c r="Q19" s="4"/>
      <c r="S19" s="40"/>
      <c r="T19" s="4"/>
      <c r="U19" s="4"/>
      <c r="V19" s="4"/>
      <c r="W19" s="4"/>
      <c r="Y19" s="40"/>
      <c r="Z19" s="4"/>
      <c r="AA19" s="4"/>
      <c r="AB19" s="4"/>
      <c r="AC19" s="4"/>
    </row>
    <row r="20" spans="1:29" s="2" customFormat="1" ht="18" customHeight="1">
      <c r="A20" s="270" t="s">
        <v>21</v>
      </c>
      <c r="B20" s="271"/>
      <c r="C20" s="271"/>
      <c r="D20" s="271"/>
      <c r="E20" s="271"/>
      <c r="G20" s="270" t="s">
        <v>21</v>
      </c>
      <c r="H20" s="271"/>
      <c r="I20" s="271"/>
      <c r="J20" s="271"/>
      <c r="K20" s="271"/>
      <c r="M20" s="270" t="s">
        <v>21</v>
      </c>
      <c r="N20" s="271"/>
      <c r="O20" s="271"/>
      <c r="P20" s="271"/>
      <c r="Q20" s="271"/>
      <c r="S20" s="270" t="s">
        <v>21</v>
      </c>
      <c r="T20" s="271"/>
      <c r="U20" s="271"/>
      <c r="V20" s="271"/>
      <c r="W20" s="271"/>
      <c r="Y20" s="270" t="s">
        <v>21</v>
      </c>
      <c r="Z20" s="271"/>
      <c r="AA20" s="271"/>
      <c r="AB20" s="271"/>
      <c r="AC20" s="271"/>
    </row>
    <row r="21" spans="1:29" s="2" customFormat="1" ht="16.5" customHeight="1">
      <c r="A21" s="41" t="s">
        <v>6</v>
      </c>
      <c r="B21" s="260"/>
      <c r="C21" s="260"/>
      <c r="D21" s="261"/>
      <c r="E21" s="261"/>
      <c r="G21" s="41" t="s">
        <v>6</v>
      </c>
      <c r="H21" s="260"/>
      <c r="I21" s="260"/>
      <c r="J21" s="261"/>
      <c r="K21" s="261"/>
      <c r="M21" s="41" t="s">
        <v>6</v>
      </c>
      <c r="N21" s="260"/>
      <c r="O21" s="260"/>
      <c r="P21" s="261"/>
      <c r="Q21" s="261"/>
      <c r="S21" s="41" t="s">
        <v>6</v>
      </c>
      <c r="T21" s="260"/>
      <c r="U21" s="260"/>
      <c r="V21" s="261"/>
      <c r="W21" s="261"/>
      <c r="Y21" s="41" t="s">
        <v>6</v>
      </c>
      <c r="Z21" s="260"/>
      <c r="AA21" s="260"/>
      <c r="AB21" s="261"/>
      <c r="AC21" s="261"/>
    </row>
    <row r="22" spans="1:29" s="2" customFormat="1" ht="27" customHeight="1">
      <c r="A22" s="42" t="s">
        <v>7</v>
      </c>
      <c r="B22" s="260"/>
      <c r="C22" s="260"/>
      <c r="D22" s="261"/>
      <c r="E22" s="261"/>
      <c r="G22" s="42" t="s">
        <v>7</v>
      </c>
      <c r="H22" s="260"/>
      <c r="I22" s="260"/>
      <c r="J22" s="261"/>
      <c r="K22" s="261"/>
      <c r="M22" s="42" t="s">
        <v>7</v>
      </c>
      <c r="N22" s="260"/>
      <c r="O22" s="260"/>
      <c r="P22" s="261"/>
      <c r="Q22" s="261"/>
      <c r="S22" s="42" t="s">
        <v>7</v>
      </c>
      <c r="T22" s="260"/>
      <c r="U22" s="260"/>
      <c r="V22" s="261"/>
      <c r="W22" s="261"/>
      <c r="Y22" s="42" t="s">
        <v>7</v>
      </c>
      <c r="Z22" s="260"/>
      <c r="AA22" s="260"/>
      <c r="AB22" s="261"/>
      <c r="AC22" s="261"/>
    </row>
    <row r="23" spans="1:29" s="2" customFormat="1">
      <c r="A23" s="137" t="s">
        <v>278</v>
      </c>
      <c r="B23" s="260"/>
      <c r="C23" s="260"/>
      <c r="D23" s="261"/>
      <c r="E23" s="261"/>
      <c r="G23" s="137" t="s">
        <v>278</v>
      </c>
      <c r="H23" s="260"/>
      <c r="I23" s="260"/>
      <c r="J23" s="261"/>
      <c r="K23" s="261"/>
      <c r="M23" s="137" t="s">
        <v>278</v>
      </c>
      <c r="N23" s="260"/>
      <c r="O23" s="260"/>
      <c r="P23" s="261"/>
      <c r="Q23" s="261"/>
      <c r="S23" s="137" t="s">
        <v>278</v>
      </c>
      <c r="T23" s="260"/>
      <c r="U23" s="260"/>
      <c r="V23" s="261"/>
      <c r="W23" s="261"/>
      <c r="Y23" s="137" t="s">
        <v>278</v>
      </c>
      <c r="Z23" s="260"/>
      <c r="AA23" s="260"/>
      <c r="AB23" s="261"/>
      <c r="AC23" s="261"/>
    </row>
    <row r="24" spans="1:29" s="2" customFormat="1">
      <c r="A24" s="41" t="s">
        <v>8</v>
      </c>
      <c r="B24" s="260"/>
      <c r="C24" s="260"/>
      <c r="D24" s="261"/>
      <c r="E24" s="261"/>
      <c r="G24" s="41" t="s">
        <v>8</v>
      </c>
      <c r="H24" s="260"/>
      <c r="I24" s="260"/>
      <c r="J24" s="261"/>
      <c r="K24" s="261"/>
      <c r="M24" s="41" t="s">
        <v>8</v>
      </c>
      <c r="N24" s="260"/>
      <c r="O24" s="260"/>
      <c r="P24" s="261"/>
      <c r="Q24" s="261"/>
      <c r="S24" s="41" t="s">
        <v>8</v>
      </c>
      <c r="T24" s="260"/>
      <c r="U24" s="260"/>
      <c r="V24" s="261"/>
      <c r="W24" s="261"/>
      <c r="Y24" s="41" t="s">
        <v>8</v>
      </c>
      <c r="Z24" s="260"/>
      <c r="AA24" s="260"/>
      <c r="AB24" s="261"/>
      <c r="AC24" s="261"/>
    </row>
    <row r="25" spans="1:29" s="2" customFormat="1" ht="15.75" customHeight="1">
      <c r="A25" s="137" t="s">
        <v>279</v>
      </c>
      <c r="B25" s="260"/>
      <c r="C25" s="260"/>
      <c r="D25" s="261"/>
      <c r="E25" s="261"/>
      <c r="G25" s="137" t="s">
        <v>279</v>
      </c>
      <c r="H25" s="260"/>
      <c r="I25" s="260"/>
      <c r="J25" s="261"/>
      <c r="K25" s="261"/>
      <c r="M25" s="137" t="s">
        <v>279</v>
      </c>
      <c r="N25" s="260"/>
      <c r="O25" s="260"/>
      <c r="P25" s="261"/>
      <c r="Q25" s="261"/>
      <c r="S25" s="137" t="s">
        <v>279</v>
      </c>
      <c r="T25" s="260"/>
      <c r="U25" s="260"/>
      <c r="V25" s="261"/>
      <c r="W25" s="261"/>
      <c r="Y25" s="137" t="s">
        <v>279</v>
      </c>
      <c r="Z25" s="260"/>
      <c r="AA25" s="260"/>
      <c r="AB25" s="261"/>
      <c r="AC25" s="261"/>
    </row>
    <row r="26" spans="1:29" s="2" customFormat="1" ht="18" customHeight="1">
      <c r="A26" s="89" t="s">
        <v>158</v>
      </c>
      <c r="B26" s="260"/>
      <c r="C26" s="260"/>
      <c r="D26" s="261"/>
      <c r="E26" s="261"/>
      <c r="G26" s="89" t="s">
        <v>158</v>
      </c>
      <c r="H26" s="260"/>
      <c r="I26" s="260"/>
      <c r="J26" s="261"/>
      <c r="K26" s="261"/>
      <c r="M26" s="89" t="s">
        <v>158</v>
      </c>
      <c r="N26" s="260"/>
      <c r="O26" s="260"/>
      <c r="P26" s="261"/>
      <c r="Q26" s="261"/>
      <c r="S26" s="89" t="s">
        <v>158</v>
      </c>
      <c r="T26" s="260"/>
      <c r="U26" s="260"/>
      <c r="V26" s="261"/>
      <c r="W26" s="261"/>
      <c r="Y26" s="89" t="s">
        <v>158</v>
      </c>
      <c r="Z26" s="260"/>
      <c r="AA26" s="260"/>
      <c r="AB26" s="261"/>
      <c r="AC26" s="261"/>
    </row>
    <row r="27" spans="1:29" s="2" customFormat="1">
      <c r="A27" s="163" t="s">
        <v>210</v>
      </c>
      <c r="B27" s="268">
        <f>SUM(B21:E26)</f>
        <v>0</v>
      </c>
      <c r="C27" s="268"/>
      <c r="D27" s="269"/>
      <c r="E27" s="269"/>
      <c r="G27" s="163" t="s">
        <v>210</v>
      </c>
      <c r="H27" s="268">
        <f>SUM(H21:K26)</f>
        <v>0</v>
      </c>
      <c r="I27" s="268"/>
      <c r="J27" s="269"/>
      <c r="K27" s="269"/>
      <c r="M27" s="163" t="s">
        <v>210</v>
      </c>
      <c r="N27" s="268">
        <f>SUM(N21:Q26)</f>
        <v>0</v>
      </c>
      <c r="O27" s="268"/>
      <c r="P27" s="269"/>
      <c r="Q27" s="269"/>
      <c r="S27" s="163" t="s">
        <v>210</v>
      </c>
      <c r="T27" s="268">
        <f>SUM(T21:W26)</f>
        <v>0</v>
      </c>
      <c r="U27" s="268"/>
      <c r="V27" s="269"/>
      <c r="W27" s="269"/>
      <c r="Y27" s="163" t="s">
        <v>210</v>
      </c>
      <c r="Z27" s="268">
        <f>SUM(Z21:AC26)</f>
        <v>0</v>
      </c>
      <c r="AA27" s="268"/>
      <c r="AB27" s="269"/>
      <c r="AC27" s="269"/>
    </row>
    <row r="28" spans="1:29" s="2" customFormat="1">
      <c r="A28" s="7"/>
      <c r="B28" s="4"/>
      <c r="C28" s="4"/>
      <c r="D28" s="4"/>
      <c r="E28" s="4"/>
      <c r="G28" s="7"/>
      <c r="H28" s="4"/>
      <c r="I28" s="4"/>
      <c r="J28" s="4"/>
      <c r="K28" s="4"/>
      <c r="M28" s="7"/>
      <c r="N28" s="4"/>
      <c r="O28" s="4"/>
      <c r="P28" s="4"/>
      <c r="Q28" s="4"/>
      <c r="S28" s="7"/>
      <c r="T28" s="4"/>
      <c r="U28" s="4"/>
      <c r="V28" s="4"/>
      <c r="W28" s="4"/>
      <c r="Y28" s="7"/>
      <c r="Z28" s="4"/>
      <c r="AA28" s="4"/>
      <c r="AB28" s="4"/>
      <c r="AC28" s="4"/>
    </row>
    <row r="29" spans="1:29" s="2" customFormat="1">
      <c r="A29" s="7"/>
      <c r="B29" s="4"/>
      <c r="C29" s="4"/>
      <c r="D29" s="4"/>
      <c r="E29" s="4"/>
      <c r="G29" s="7"/>
      <c r="H29" s="4"/>
      <c r="I29" s="4"/>
      <c r="J29" s="4"/>
      <c r="K29" s="4"/>
      <c r="M29" s="7"/>
      <c r="N29" s="4"/>
      <c r="O29" s="4"/>
      <c r="P29" s="4"/>
      <c r="Q29" s="4"/>
      <c r="S29" s="7"/>
      <c r="T29" s="4"/>
      <c r="U29" s="4"/>
      <c r="V29" s="4"/>
      <c r="W29" s="4"/>
      <c r="Y29" s="7"/>
      <c r="Z29" s="4"/>
      <c r="AA29" s="4"/>
      <c r="AB29" s="4"/>
      <c r="AC29" s="4"/>
    </row>
    <row r="30" spans="1:29" s="2" customFormat="1">
      <c r="A30" s="164" t="s">
        <v>14</v>
      </c>
      <c r="B30" s="262" t="s">
        <v>289</v>
      </c>
      <c r="C30" s="263"/>
      <c r="D30" s="264"/>
      <c r="E30" s="160" t="s">
        <v>5</v>
      </c>
      <c r="G30" s="164" t="s">
        <v>14</v>
      </c>
      <c r="H30" s="262" t="s">
        <v>289</v>
      </c>
      <c r="I30" s="263"/>
      <c r="J30" s="264"/>
      <c r="K30" s="160" t="s">
        <v>5</v>
      </c>
      <c r="M30" s="164" t="s">
        <v>14</v>
      </c>
      <c r="N30" s="262" t="s">
        <v>289</v>
      </c>
      <c r="O30" s="263"/>
      <c r="P30" s="264"/>
      <c r="Q30" s="160" t="s">
        <v>5</v>
      </c>
      <c r="S30" s="164" t="s">
        <v>14</v>
      </c>
      <c r="T30" s="160" t="s">
        <v>3</v>
      </c>
      <c r="U30" s="262" t="s">
        <v>4</v>
      </c>
      <c r="V30" s="292"/>
      <c r="W30" s="160" t="s">
        <v>5</v>
      </c>
      <c r="Y30" s="164" t="s">
        <v>14</v>
      </c>
      <c r="Z30" s="262" t="s">
        <v>289</v>
      </c>
      <c r="AA30" s="263"/>
      <c r="AB30" s="264"/>
      <c r="AC30" s="160" t="s">
        <v>5</v>
      </c>
    </row>
    <row r="31" spans="1:29" s="2" customFormat="1">
      <c r="A31" s="65"/>
      <c r="B31" s="250"/>
      <c r="C31" s="251"/>
      <c r="D31" s="252"/>
      <c r="E31" s="165">
        <f>B31+C31</f>
        <v>0</v>
      </c>
      <c r="G31" s="38"/>
      <c r="H31" s="250"/>
      <c r="I31" s="251"/>
      <c r="J31" s="252"/>
      <c r="K31" s="39">
        <f>H31+I31</f>
        <v>0</v>
      </c>
      <c r="M31" s="38"/>
      <c r="N31" s="250"/>
      <c r="O31" s="251"/>
      <c r="P31" s="252"/>
      <c r="Q31" s="165">
        <f>N31+O31</f>
        <v>0</v>
      </c>
      <c r="S31" s="38"/>
      <c r="T31" s="79"/>
      <c r="U31" s="250"/>
      <c r="V31" s="293"/>
      <c r="W31" s="165">
        <f>T31+U31</f>
        <v>0</v>
      </c>
      <c r="Y31" s="38"/>
      <c r="Z31" s="250"/>
      <c r="AA31" s="251"/>
      <c r="AB31" s="252"/>
      <c r="AC31" s="165">
        <f>Z31+AA31</f>
        <v>0</v>
      </c>
    </row>
    <row r="32" spans="1:29" s="2" customFormat="1">
      <c r="A32" s="65"/>
      <c r="B32" s="250"/>
      <c r="C32" s="251"/>
      <c r="D32" s="252"/>
      <c r="E32" s="165">
        <f t="shared" ref="E32:E34" si="0">B32+C32</f>
        <v>0</v>
      </c>
      <c r="G32" s="38"/>
      <c r="H32" s="250"/>
      <c r="I32" s="251"/>
      <c r="J32" s="252"/>
      <c r="K32" s="39">
        <f t="shared" ref="K32:K34" si="1">H32+I32</f>
        <v>0</v>
      </c>
      <c r="M32" s="38"/>
      <c r="N32" s="250"/>
      <c r="O32" s="251"/>
      <c r="P32" s="252"/>
      <c r="Q32" s="165">
        <f t="shared" ref="Q32:Q34" si="2">N32+O32</f>
        <v>0</v>
      </c>
      <c r="S32" s="38"/>
      <c r="T32" s="79"/>
      <c r="U32" s="250"/>
      <c r="V32" s="293"/>
      <c r="W32" s="165">
        <f t="shared" ref="W32:W34" si="3">T32+U32</f>
        <v>0</v>
      </c>
      <c r="Y32" s="38"/>
      <c r="Z32" s="250"/>
      <c r="AA32" s="251"/>
      <c r="AB32" s="252"/>
      <c r="AC32" s="165">
        <f t="shared" ref="AC32:AC34" si="4">Z32+AA32</f>
        <v>0</v>
      </c>
    </row>
    <row r="33" spans="1:29" s="2" customFormat="1">
      <c r="A33" s="65"/>
      <c r="B33" s="250"/>
      <c r="C33" s="251"/>
      <c r="D33" s="252"/>
      <c r="E33" s="165">
        <f t="shared" si="0"/>
        <v>0</v>
      </c>
      <c r="G33" s="38"/>
      <c r="H33" s="250"/>
      <c r="I33" s="251"/>
      <c r="J33" s="252"/>
      <c r="K33" s="39">
        <f t="shared" si="1"/>
        <v>0</v>
      </c>
      <c r="M33" s="38"/>
      <c r="N33" s="250"/>
      <c r="O33" s="251"/>
      <c r="P33" s="252"/>
      <c r="Q33" s="165">
        <f t="shared" si="2"/>
        <v>0</v>
      </c>
      <c r="S33" s="38"/>
      <c r="T33" s="79"/>
      <c r="U33" s="250"/>
      <c r="V33" s="293"/>
      <c r="W33" s="165">
        <f t="shared" si="3"/>
        <v>0</v>
      </c>
      <c r="Y33" s="38"/>
      <c r="Z33" s="250"/>
      <c r="AA33" s="251"/>
      <c r="AB33" s="252"/>
      <c r="AC33" s="165">
        <f t="shared" si="4"/>
        <v>0</v>
      </c>
    </row>
    <row r="34" spans="1:29" s="2" customFormat="1">
      <c r="A34" s="38"/>
      <c r="B34" s="250"/>
      <c r="C34" s="251"/>
      <c r="D34" s="252"/>
      <c r="E34" s="165">
        <f t="shared" si="0"/>
        <v>0</v>
      </c>
      <c r="G34" s="38"/>
      <c r="H34" s="250"/>
      <c r="I34" s="251"/>
      <c r="J34" s="252"/>
      <c r="K34" s="39">
        <f t="shared" si="1"/>
        <v>0</v>
      </c>
      <c r="M34" s="38"/>
      <c r="N34" s="250"/>
      <c r="O34" s="251"/>
      <c r="P34" s="252"/>
      <c r="Q34" s="165">
        <f t="shared" si="2"/>
        <v>0</v>
      </c>
      <c r="S34" s="38"/>
      <c r="T34" s="79"/>
      <c r="U34" s="250"/>
      <c r="V34" s="293"/>
      <c r="W34" s="165">
        <f t="shared" si="3"/>
        <v>0</v>
      </c>
      <c r="Y34" s="38"/>
      <c r="Z34" s="250"/>
      <c r="AA34" s="251"/>
      <c r="AB34" s="252"/>
      <c r="AC34" s="165">
        <f t="shared" si="4"/>
        <v>0</v>
      </c>
    </row>
    <row r="35" spans="1:29" s="2" customFormat="1">
      <c r="A35" s="166" t="s">
        <v>212</v>
      </c>
      <c r="B35" s="265">
        <f>SUM(B31:B34)</f>
        <v>0</v>
      </c>
      <c r="C35" s="266"/>
      <c r="D35" s="267"/>
      <c r="E35" s="165">
        <f>SUM(E31:E34)</f>
        <v>0</v>
      </c>
      <c r="G35" s="168" t="s">
        <v>210</v>
      </c>
      <c r="H35" s="265">
        <f>SUM(H31:H34)</f>
        <v>0</v>
      </c>
      <c r="I35" s="266"/>
      <c r="J35" s="267"/>
      <c r="K35" s="167">
        <f>SUM(K31:K34)</f>
        <v>0</v>
      </c>
      <c r="M35" s="168" t="s">
        <v>212</v>
      </c>
      <c r="N35" s="265">
        <f>SUM(N31:N34)</f>
        <v>0</v>
      </c>
      <c r="O35" s="266"/>
      <c r="P35" s="267"/>
      <c r="Q35" s="167">
        <f>SUM(Q31:Q34)</f>
        <v>0</v>
      </c>
      <c r="S35" s="168" t="s">
        <v>212</v>
      </c>
      <c r="T35" s="167">
        <f>SUM(T31:T34)</f>
        <v>0</v>
      </c>
      <c r="U35" s="314">
        <f>SUM(U31:U34)</f>
        <v>0</v>
      </c>
      <c r="V35" s="315"/>
      <c r="W35" s="167">
        <f>SUM(W31:W34)</f>
        <v>0</v>
      </c>
      <c r="Y35" s="168" t="s">
        <v>212</v>
      </c>
      <c r="Z35" s="265">
        <f>SUM(Z31:Z34)</f>
        <v>0</v>
      </c>
      <c r="AA35" s="266"/>
      <c r="AB35" s="267"/>
      <c r="AC35" s="167">
        <f>SUM(AC31:AC34)</f>
        <v>0</v>
      </c>
    </row>
    <row r="36" spans="1:29" s="2" customFormat="1">
      <c r="A36" s="5"/>
      <c r="B36" s="3"/>
      <c r="C36" s="3"/>
      <c r="D36" s="1"/>
      <c r="E36" s="3"/>
      <c r="G36" s="5"/>
      <c r="H36" s="3"/>
      <c r="I36" s="3"/>
      <c r="J36" s="1"/>
      <c r="K36" s="3"/>
      <c r="M36" s="5"/>
      <c r="N36" s="3"/>
      <c r="O36" s="3"/>
      <c r="P36" s="1"/>
      <c r="Q36" s="3"/>
      <c r="S36" s="5"/>
      <c r="T36" s="3"/>
      <c r="U36" s="3"/>
      <c r="V36" s="1"/>
      <c r="W36" s="3"/>
      <c r="Y36" s="5"/>
      <c r="Z36" s="3"/>
      <c r="AA36" s="3"/>
      <c r="AB36" s="1"/>
      <c r="AC36" s="3"/>
    </row>
    <row r="37" spans="1:29" s="2" customFormat="1">
      <c r="A37" s="5"/>
      <c r="B37" s="3"/>
      <c r="C37" s="3"/>
      <c r="D37" s="1"/>
      <c r="E37" s="3"/>
      <c r="G37" s="5"/>
      <c r="H37" s="3"/>
      <c r="I37" s="3"/>
      <c r="J37" s="1"/>
      <c r="K37" s="3"/>
      <c r="M37" s="5"/>
      <c r="N37" s="3"/>
      <c r="O37" s="3"/>
      <c r="P37" s="1"/>
      <c r="Q37" s="3"/>
      <c r="S37" s="5"/>
      <c r="T37" s="3"/>
      <c r="U37" s="3"/>
      <c r="V37" s="1"/>
      <c r="W37" s="3"/>
      <c r="Y37" s="5"/>
      <c r="Z37" s="3"/>
      <c r="AA37" s="3"/>
      <c r="AB37" s="1"/>
      <c r="AC37" s="3"/>
    </row>
    <row r="38" spans="1:29" s="2" customFormat="1" ht="20.25" customHeight="1">
      <c r="A38" s="169" t="s">
        <v>192</v>
      </c>
      <c r="B38" s="272" t="s">
        <v>289</v>
      </c>
      <c r="C38" s="273"/>
      <c r="D38" s="274"/>
      <c r="E38" s="170" t="s">
        <v>5</v>
      </c>
      <c r="G38" s="169" t="s">
        <v>192</v>
      </c>
      <c r="H38" s="272" t="s">
        <v>289</v>
      </c>
      <c r="I38" s="273"/>
      <c r="J38" s="274"/>
      <c r="K38" s="170" t="s">
        <v>5</v>
      </c>
      <c r="M38" s="169" t="s">
        <v>192</v>
      </c>
      <c r="N38" s="272" t="s">
        <v>289</v>
      </c>
      <c r="O38" s="273"/>
      <c r="P38" s="274"/>
      <c r="Q38" s="170" t="s">
        <v>5</v>
      </c>
      <c r="S38" s="173" t="s">
        <v>192</v>
      </c>
      <c r="T38" s="272" t="s">
        <v>289</v>
      </c>
      <c r="U38" s="273"/>
      <c r="V38" s="274"/>
      <c r="W38" s="174" t="s">
        <v>5</v>
      </c>
      <c r="Y38" s="173" t="s">
        <v>192</v>
      </c>
      <c r="Z38" s="272" t="s">
        <v>289</v>
      </c>
      <c r="AA38" s="273"/>
      <c r="AB38" s="274"/>
      <c r="AC38" s="174" t="s">
        <v>5</v>
      </c>
    </row>
    <row r="39" spans="1:29" s="2" customFormat="1">
      <c r="A39" s="66"/>
      <c r="B39" s="250"/>
      <c r="C39" s="251"/>
      <c r="D39" s="252"/>
      <c r="E39" s="172">
        <f>SUM(B39:D39)</f>
        <v>0</v>
      </c>
      <c r="G39" s="66"/>
      <c r="H39" s="250"/>
      <c r="I39" s="251"/>
      <c r="J39" s="252"/>
      <c r="K39" s="172">
        <f>H39+I39+J39</f>
        <v>0</v>
      </c>
      <c r="M39" s="66"/>
      <c r="N39" s="250"/>
      <c r="O39" s="251"/>
      <c r="P39" s="252"/>
      <c r="Q39" s="172">
        <f>N39+O39+P39</f>
        <v>0</v>
      </c>
      <c r="S39" s="57"/>
      <c r="T39" s="250"/>
      <c r="U39" s="251"/>
      <c r="V39" s="252"/>
      <c r="W39" s="172">
        <f>T39+U39+V39</f>
        <v>0</v>
      </c>
      <c r="Y39" s="57"/>
      <c r="Z39" s="250"/>
      <c r="AA39" s="251"/>
      <c r="AB39" s="252"/>
      <c r="AC39" s="172">
        <f>Z39+AA39+AB39</f>
        <v>0</v>
      </c>
    </row>
    <row r="40" spans="1:29" s="2" customFormat="1">
      <c r="A40" s="66"/>
      <c r="B40" s="250"/>
      <c r="C40" s="251"/>
      <c r="D40" s="252"/>
      <c r="E40" s="172">
        <f t="shared" ref="E40:E41" si="5">SUM(B40:D40)</f>
        <v>0</v>
      </c>
      <c r="G40" s="66"/>
      <c r="H40" s="250"/>
      <c r="I40" s="251"/>
      <c r="J40" s="252"/>
      <c r="K40" s="172">
        <f t="shared" ref="K40:K41" si="6">H40+I40+J40</f>
        <v>0</v>
      </c>
      <c r="M40" s="66"/>
      <c r="N40" s="250"/>
      <c r="O40" s="251"/>
      <c r="P40" s="252"/>
      <c r="Q40" s="172">
        <f t="shared" ref="Q40:Q41" si="7">N40+O40+P40</f>
        <v>0</v>
      </c>
      <c r="S40" s="57"/>
      <c r="T40" s="250"/>
      <c r="U40" s="251"/>
      <c r="V40" s="252"/>
      <c r="W40" s="172">
        <f t="shared" ref="W40:W41" si="8">T40+U40+V40</f>
        <v>0</v>
      </c>
      <c r="Y40" s="57"/>
      <c r="Z40" s="250"/>
      <c r="AA40" s="251"/>
      <c r="AB40" s="252"/>
      <c r="AC40" s="172">
        <f t="shared" ref="AC40:AC41" si="9">Z40+AA40+AB40</f>
        <v>0</v>
      </c>
    </row>
    <row r="41" spans="1:29" s="2" customFormat="1">
      <c r="A41" s="58"/>
      <c r="B41" s="250"/>
      <c r="C41" s="251"/>
      <c r="D41" s="252"/>
      <c r="E41" s="172">
        <f t="shared" si="5"/>
        <v>0</v>
      </c>
      <c r="G41" s="141"/>
      <c r="H41" s="250"/>
      <c r="I41" s="251"/>
      <c r="J41" s="252"/>
      <c r="K41" s="172">
        <f t="shared" si="6"/>
        <v>0</v>
      </c>
      <c r="M41" s="58"/>
      <c r="N41" s="250"/>
      <c r="O41" s="251"/>
      <c r="P41" s="252"/>
      <c r="Q41" s="172">
        <f t="shared" si="7"/>
        <v>0</v>
      </c>
      <c r="S41" s="58"/>
      <c r="T41" s="250"/>
      <c r="U41" s="251"/>
      <c r="V41" s="252"/>
      <c r="W41" s="172">
        <f t="shared" si="8"/>
        <v>0</v>
      </c>
      <c r="Y41" s="58"/>
      <c r="Z41" s="250"/>
      <c r="AA41" s="251"/>
      <c r="AB41" s="252"/>
      <c r="AC41" s="172">
        <f t="shared" si="9"/>
        <v>0</v>
      </c>
    </row>
    <row r="42" spans="1:29" s="2" customFormat="1">
      <c r="A42" s="66"/>
      <c r="B42" s="250"/>
      <c r="C42" s="251"/>
      <c r="D42" s="252"/>
      <c r="E42" s="172">
        <f t="shared" ref="E42:E45" si="10">SUM(B42:D42)</f>
        <v>0</v>
      </c>
      <c r="G42" s="66"/>
      <c r="H42" s="250"/>
      <c r="I42" s="251"/>
      <c r="J42" s="252"/>
      <c r="K42" s="172">
        <f t="shared" ref="K42:K45" si="11">H42+I42+J42</f>
        <v>0</v>
      </c>
      <c r="M42" s="66"/>
      <c r="N42" s="250"/>
      <c r="O42" s="251"/>
      <c r="P42" s="252"/>
      <c r="Q42" s="172">
        <f t="shared" ref="Q42:Q45" si="12">N42+O42+P42</f>
        <v>0</v>
      </c>
      <c r="S42" s="57"/>
      <c r="T42" s="250"/>
      <c r="U42" s="251"/>
      <c r="V42" s="252"/>
      <c r="W42" s="172">
        <f t="shared" ref="W42:W45" si="13">T42+U42+V42</f>
        <v>0</v>
      </c>
      <c r="Y42" s="57"/>
      <c r="Z42" s="250"/>
      <c r="AA42" s="251"/>
      <c r="AB42" s="252"/>
      <c r="AC42" s="172">
        <f t="shared" ref="AC42:AC45" si="14">Z42+AA42+AB42</f>
        <v>0</v>
      </c>
    </row>
    <row r="43" spans="1:29" s="2" customFormat="1">
      <c r="A43" s="58"/>
      <c r="B43" s="250"/>
      <c r="C43" s="251"/>
      <c r="D43" s="252"/>
      <c r="E43" s="172">
        <f t="shared" si="10"/>
        <v>0</v>
      </c>
      <c r="G43" s="141"/>
      <c r="H43" s="250"/>
      <c r="I43" s="251"/>
      <c r="J43" s="252"/>
      <c r="K43" s="172">
        <f t="shared" si="11"/>
        <v>0</v>
      </c>
      <c r="M43" s="58"/>
      <c r="N43" s="250"/>
      <c r="O43" s="251"/>
      <c r="P43" s="252"/>
      <c r="Q43" s="172">
        <f t="shared" si="12"/>
        <v>0</v>
      </c>
      <c r="S43" s="58"/>
      <c r="T43" s="250"/>
      <c r="U43" s="251"/>
      <c r="V43" s="252"/>
      <c r="W43" s="172">
        <f t="shared" si="13"/>
        <v>0</v>
      </c>
      <c r="Y43" s="58"/>
      <c r="Z43" s="250"/>
      <c r="AA43" s="251"/>
      <c r="AB43" s="252"/>
      <c r="AC43" s="172">
        <f t="shared" si="14"/>
        <v>0</v>
      </c>
    </row>
    <row r="44" spans="1:29" s="2" customFormat="1">
      <c r="A44" s="59"/>
      <c r="B44" s="250"/>
      <c r="C44" s="251"/>
      <c r="D44" s="252"/>
      <c r="E44" s="172">
        <f t="shared" si="10"/>
        <v>0</v>
      </c>
      <c r="G44" s="59"/>
      <c r="H44" s="250"/>
      <c r="I44" s="251"/>
      <c r="J44" s="252"/>
      <c r="K44" s="172">
        <f t="shared" si="11"/>
        <v>0</v>
      </c>
      <c r="M44" s="59"/>
      <c r="N44" s="250"/>
      <c r="O44" s="251"/>
      <c r="P44" s="252"/>
      <c r="Q44" s="172">
        <f t="shared" si="12"/>
        <v>0</v>
      </c>
      <c r="S44" s="59"/>
      <c r="T44" s="250"/>
      <c r="U44" s="251"/>
      <c r="V44" s="252"/>
      <c r="W44" s="172">
        <f t="shared" si="13"/>
        <v>0</v>
      </c>
      <c r="Y44" s="59"/>
      <c r="Z44" s="250"/>
      <c r="AA44" s="251"/>
      <c r="AB44" s="252"/>
      <c r="AC44" s="172">
        <f t="shared" si="14"/>
        <v>0</v>
      </c>
    </row>
    <row r="45" spans="1:29" s="2" customFormat="1">
      <c r="A45" s="58"/>
      <c r="B45" s="250"/>
      <c r="C45" s="251"/>
      <c r="D45" s="252"/>
      <c r="E45" s="172">
        <f t="shared" si="10"/>
        <v>0</v>
      </c>
      <c r="G45" s="58"/>
      <c r="H45" s="250"/>
      <c r="I45" s="251"/>
      <c r="J45" s="252"/>
      <c r="K45" s="172">
        <f t="shared" si="11"/>
        <v>0</v>
      </c>
      <c r="M45" s="58"/>
      <c r="N45" s="250"/>
      <c r="O45" s="251"/>
      <c r="P45" s="252"/>
      <c r="Q45" s="172">
        <f t="shared" si="12"/>
        <v>0</v>
      </c>
      <c r="S45" s="58"/>
      <c r="T45" s="250"/>
      <c r="U45" s="251"/>
      <c r="V45" s="252"/>
      <c r="W45" s="172">
        <f t="shared" si="13"/>
        <v>0</v>
      </c>
      <c r="Y45" s="58"/>
      <c r="Z45" s="250"/>
      <c r="AA45" s="251"/>
      <c r="AB45" s="252"/>
      <c r="AC45" s="172">
        <f t="shared" si="14"/>
        <v>0</v>
      </c>
    </row>
    <row r="46" spans="1:29" s="2" customFormat="1">
      <c r="A46" s="171" t="s">
        <v>5</v>
      </c>
      <c r="B46" s="279">
        <f>SUM(B39:B45)</f>
        <v>0</v>
      </c>
      <c r="C46" s="280"/>
      <c r="D46" s="281"/>
      <c r="E46" s="172">
        <f>SUM(E39:E45)</f>
        <v>0</v>
      </c>
      <c r="G46" s="171" t="s">
        <v>210</v>
      </c>
      <c r="H46" s="279">
        <f>SUM(H39:H45)</f>
        <v>0</v>
      </c>
      <c r="I46" s="280"/>
      <c r="J46" s="281"/>
      <c r="K46" s="172">
        <f>SUM(K39:K45)</f>
        <v>0</v>
      </c>
      <c r="M46" s="171" t="s">
        <v>210</v>
      </c>
      <c r="N46" s="279">
        <f>SUM(N39:N45)</f>
        <v>0</v>
      </c>
      <c r="O46" s="280"/>
      <c r="P46" s="281"/>
      <c r="Q46" s="172">
        <f>SUM(Q39:Q45)</f>
        <v>0</v>
      </c>
      <c r="S46" s="171" t="s">
        <v>210</v>
      </c>
      <c r="T46" s="279">
        <f>SUM(T39:T45)</f>
        <v>0</v>
      </c>
      <c r="U46" s="280"/>
      <c r="V46" s="281"/>
      <c r="W46" s="172">
        <f>SUM(W39:W45)</f>
        <v>0</v>
      </c>
      <c r="Y46" s="171" t="s">
        <v>210</v>
      </c>
      <c r="Z46" s="279">
        <f>SUM(Z39:Z45)</f>
        <v>0</v>
      </c>
      <c r="AA46" s="280"/>
      <c r="AB46" s="281"/>
      <c r="AC46" s="172">
        <f>SUM(AC39:AC45)</f>
        <v>0</v>
      </c>
    </row>
    <row r="47" spans="1:29" s="2" customFormat="1">
      <c r="A47" s="40"/>
      <c r="B47" s="3"/>
      <c r="C47" s="3"/>
      <c r="D47" s="3"/>
      <c r="E47" s="3"/>
      <c r="G47" s="40"/>
      <c r="H47" s="3"/>
      <c r="I47" s="3"/>
      <c r="J47" s="3"/>
      <c r="K47" s="3"/>
      <c r="M47" s="40"/>
      <c r="N47" s="3"/>
      <c r="O47" s="3"/>
      <c r="P47" s="3"/>
      <c r="Q47" s="3"/>
      <c r="S47" s="40"/>
      <c r="T47" s="3"/>
      <c r="U47" s="3"/>
      <c r="V47" s="3"/>
      <c r="W47" s="3"/>
      <c r="Y47" s="40"/>
      <c r="Z47" s="3"/>
      <c r="AA47" s="3"/>
      <c r="AB47" s="3"/>
      <c r="AC47" s="3"/>
    </row>
    <row r="48" spans="1:29" s="2" customFormat="1" ht="13.8" thickBot="1">
      <c r="A48" s="5"/>
      <c r="B48" s="4"/>
      <c r="C48" s="4"/>
      <c r="D48" s="4"/>
      <c r="E48" s="4"/>
      <c r="G48" s="5"/>
      <c r="H48" s="4"/>
      <c r="I48" s="4"/>
      <c r="J48" s="4"/>
      <c r="K48" s="4"/>
      <c r="M48" s="5"/>
      <c r="N48" s="4"/>
      <c r="O48" s="4"/>
      <c r="P48" s="4"/>
      <c r="Q48" s="4"/>
      <c r="S48" s="5"/>
      <c r="T48" s="4"/>
      <c r="U48" s="4"/>
      <c r="V48" s="4"/>
      <c r="W48" s="4"/>
      <c r="Y48" s="5"/>
      <c r="Z48" s="4"/>
      <c r="AA48" s="4"/>
      <c r="AB48" s="4"/>
      <c r="AC48" s="4"/>
    </row>
    <row r="49" spans="1:29" s="2" customFormat="1" ht="40.5" customHeight="1" thickBot="1">
      <c r="A49" s="11" t="s">
        <v>20</v>
      </c>
      <c r="B49" s="282">
        <f>E46+E35+B27</f>
        <v>0</v>
      </c>
      <c r="C49" s="283"/>
      <c r="D49" s="284"/>
      <c r="E49" s="285"/>
      <c r="G49" s="11" t="s">
        <v>20</v>
      </c>
      <c r="H49" s="282">
        <f>K46+K35+H27</f>
        <v>0</v>
      </c>
      <c r="I49" s="283"/>
      <c r="J49" s="284"/>
      <c r="K49" s="285"/>
      <c r="M49" s="11" t="s">
        <v>20</v>
      </c>
      <c r="N49" s="282">
        <f>Q46+Q35+N27</f>
        <v>0</v>
      </c>
      <c r="O49" s="283"/>
      <c r="P49" s="284"/>
      <c r="Q49" s="285"/>
      <c r="S49" s="11" t="s">
        <v>20</v>
      </c>
      <c r="T49" s="282">
        <f>W46+W35+T27</f>
        <v>0</v>
      </c>
      <c r="U49" s="283"/>
      <c r="V49" s="284"/>
      <c r="W49" s="285"/>
      <c r="Y49" s="11" t="s">
        <v>20</v>
      </c>
      <c r="Z49" s="282">
        <f>AC46+AC35+Z27</f>
        <v>0</v>
      </c>
      <c r="AA49" s="283"/>
      <c r="AB49" s="284"/>
      <c r="AC49" s="285"/>
    </row>
    <row r="50" spans="1:29" s="2" customFormat="1" ht="13.5" customHeight="1">
      <c r="A50" s="6"/>
      <c r="B50" s="19"/>
      <c r="C50" s="19"/>
      <c r="D50" s="19"/>
      <c r="E50" s="19"/>
      <c r="G50" s="6"/>
      <c r="H50" s="19"/>
      <c r="I50" s="19"/>
      <c r="J50" s="19"/>
      <c r="K50" s="19"/>
      <c r="M50" s="6"/>
      <c r="N50" s="19"/>
      <c r="O50" s="19"/>
      <c r="P50" s="19"/>
      <c r="Q50" s="19"/>
      <c r="S50" s="6"/>
      <c r="T50" s="19"/>
      <c r="U50" s="19"/>
      <c r="V50" s="19"/>
      <c r="W50" s="19"/>
      <c r="Y50" s="6"/>
      <c r="Z50" s="19"/>
      <c r="AA50" s="19"/>
      <c r="AB50" s="19"/>
      <c r="AC50" s="19"/>
    </row>
    <row r="51" spans="1:29" s="2" customFormat="1">
      <c r="A51" s="150" t="s">
        <v>202</v>
      </c>
      <c r="B51" s="276" t="s">
        <v>289</v>
      </c>
      <c r="C51" s="277"/>
      <c r="D51" s="278"/>
      <c r="E51" s="151" t="s">
        <v>5</v>
      </c>
      <c r="G51" s="150" t="s">
        <v>201</v>
      </c>
      <c r="H51" s="276" t="s">
        <v>289</v>
      </c>
      <c r="I51" s="277"/>
      <c r="J51" s="278"/>
      <c r="K51" s="151" t="s">
        <v>5</v>
      </c>
      <c r="M51" s="150" t="s">
        <v>201</v>
      </c>
      <c r="N51" s="276" t="s">
        <v>289</v>
      </c>
      <c r="O51" s="277"/>
      <c r="P51" s="278"/>
      <c r="Q51" s="151" t="s">
        <v>5</v>
      </c>
      <c r="S51" s="150" t="s">
        <v>201</v>
      </c>
      <c r="T51" s="276" t="s">
        <v>289</v>
      </c>
      <c r="U51" s="277"/>
      <c r="V51" s="278"/>
      <c r="W51" s="151" t="s">
        <v>5</v>
      </c>
      <c r="Y51" s="150" t="s">
        <v>201</v>
      </c>
      <c r="Z51" s="276" t="s">
        <v>289</v>
      </c>
      <c r="AA51" s="277"/>
      <c r="AB51" s="278"/>
      <c r="AC51" s="151" t="s">
        <v>5</v>
      </c>
    </row>
    <row r="52" spans="1:29" s="2" customFormat="1">
      <c r="A52" s="66"/>
      <c r="B52" s="250"/>
      <c r="C52" s="251"/>
      <c r="D52" s="252"/>
      <c r="E52" s="156">
        <f>SUM(B52:D52)</f>
        <v>0</v>
      </c>
      <c r="G52" s="66"/>
      <c r="H52" s="250"/>
      <c r="I52" s="251"/>
      <c r="J52" s="252"/>
      <c r="K52" s="156">
        <f>SUM(H52:J52)</f>
        <v>0</v>
      </c>
      <c r="M52" s="66"/>
      <c r="N52" s="250"/>
      <c r="O52" s="251"/>
      <c r="P52" s="252"/>
      <c r="Q52" s="156">
        <f>SUM(N52:P52)</f>
        <v>0</v>
      </c>
      <c r="S52" s="66"/>
      <c r="T52" s="250"/>
      <c r="U52" s="251"/>
      <c r="V52" s="252"/>
      <c r="W52" s="156">
        <f>SUM(T52:V52)</f>
        <v>0</v>
      </c>
      <c r="Y52" s="66"/>
      <c r="Z52" s="250"/>
      <c r="AA52" s="251"/>
      <c r="AB52" s="252"/>
      <c r="AC52" s="156">
        <f>SUM(Z52:AB52)</f>
        <v>0</v>
      </c>
    </row>
    <row r="53" spans="1:29" s="2" customFormat="1">
      <c r="A53" s="66"/>
      <c r="B53" s="250"/>
      <c r="C53" s="251"/>
      <c r="D53" s="252"/>
      <c r="E53" s="156">
        <f t="shared" ref="E53:E55" si="15">SUM(B53:D53)</f>
        <v>0</v>
      </c>
      <c r="G53" s="66"/>
      <c r="H53" s="250"/>
      <c r="I53" s="251"/>
      <c r="J53" s="252"/>
      <c r="K53" s="156">
        <f t="shared" ref="K53:K56" si="16">SUM(H53:J53)</f>
        <v>0</v>
      </c>
      <c r="M53" s="66"/>
      <c r="N53" s="250"/>
      <c r="O53" s="251"/>
      <c r="P53" s="252"/>
      <c r="Q53" s="156">
        <f t="shared" ref="Q53:Q56" si="17">SUM(N53:P53)</f>
        <v>0</v>
      </c>
      <c r="S53" s="66"/>
      <c r="T53" s="250"/>
      <c r="U53" s="251"/>
      <c r="V53" s="252"/>
      <c r="W53" s="156">
        <f t="shared" ref="W53:W56" si="18">SUM(T53:V53)</f>
        <v>0</v>
      </c>
      <c r="Y53" s="66"/>
      <c r="Z53" s="250"/>
      <c r="AA53" s="251"/>
      <c r="AB53" s="252"/>
      <c r="AC53" s="156">
        <f t="shared" ref="AC53:AC56" si="19">SUM(Z53:AB53)</f>
        <v>0</v>
      </c>
    </row>
    <row r="54" spans="1:29" s="2" customFormat="1">
      <c r="A54" s="66"/>
      <c r="B54" s="250"/>
      <c r="C54" s="251"/>
      <c r="D54" s="252"/>
      <c r="E54" s="156">
        <f t="shared" si="15"/>
        <v>0</v>
      </c>
      <c r="G54" s="66"/>
      <c r="H54" s="250"/>
      <c r="I54" s="251"/>
      <c r="J54" s="252"/>
      <c r="K54" s="156">
        <f t="shared" si="16"/>
        <v>0</v>
      </c>
      <c r="M54" s="66"/>
      <c r="N54" s="250"/>
      <c r="O54" s="251"/>
      <c r="P54" s="252"/>
      <c r="Q54" s="156">
        <f t="shared" si="17"/>
        <v>0</v>
      </c>
      <c r="S54" s="66"/>
      <c r="T54" s="250"/>
      <c r="U54" s="251"/>
      <c r="V54" s="252"/>
      <c r="W54" s="156">
        <f t="shared" si="18"/>
        <v>0</v>
      </c>
      <c r="Y54" s="66"/>
      <c r="Z54" s="250"/>
      <c r="AA54" s="251"/>
      <c r="AB54" s="252"/>
      <c r="AC54" s="156">
        <f t="shared" si="19"/>
        <v>0</v>
      </c>
    </row>
    <row r="55" spans="1:29" s="2" customFormat="1">
      <c r="A55" s="66"/>
      <c r="B55" s="250"/>
      <c r="C55" s="251"/>
      <c r="D55" s="252"/>
      <c r="E55" s="156">
        <f t="shared" si="15"/>
        <v>0</v>
      </c>
      <c r="G55" s="66"/>
      <c r="H55" s="250"/>
      <c r="I55" s="251"/>
      <c r="J55" s="252"/>
      <c r="K55" s="156">
        <f t="shared" si="16"/>
        <v>0</v>
      </c>
      <c r="M55" s="66"/>
      <c r="N55" s="250"/>
      <c r="O55" s="251"/>
      <c r="P55" s="252"/>
      <c r="Q55" s="156">
        <f t="shared" si="17"/>
        <v>0</v>
      </c>
      <c r="S55" s="66"/>
      <c r="T55" s="250"/>
      <c r="U55" s="251"/>
      <c r="V55" s="252"/>
      <c r="W55" s="156">
        <f t="shared" si="18"/>
        <v>0</v>
      </c>
      <c r="Y55" s="66"/>
      <c r="Z55" s="250"/>
      <c r="AA55" s="251"/>
      <c r="AB55" s="252"/>
      <c r="AC55" s="156">
        <f t="shared" si="19"/>
        <v>0</v>
      </c>
    </row>
    <row r="56" spans="1:29" s="2" customFormat="1">
      <c r="A56" s="66"/>
      <c r="B56" s="250"/>
      <c r="C56" s="251"/>
      <c r="D56" s="252"/>
      <c r="E56" s="156">
        <f t="shared" ref="E56:E59" si="20">SUM(B56:D56)</f>
        <v>0</v>
      </c>
      <c r="G56" s="66"/>
      <c r="H56" s="250"/>
      <c r="I56" s="251"/>
      <c r="J56" s="252"/>
      <c r="K56" s="156">
        <f t="shared" si="16"/>
        <v>0</v>
      </c>
      <c r="M56" s="66"/>
      <c r="N56" s="250"/>
      <c r="O56" s="251"/>
      <c r="P56" s="252"/>
      <c r="Q56" s="156">
        <f t="shared" si="17"/>
        <v>0</v>
      </c>
      <c r="S56" s="66"/>
      <c r="T56" s="250"/>
      <c r="U56" s="251"/>
      <c r="V56" s="252"/>
      <c r="W56" s="156">
        <f t="shared" si="18"/>
        <v>0</v>
      </c>
      <c r="Y56" s="66"/>
      <c r="Z56" s="250"/>
      <c r="AA56" s="251"/>
      <c r="AB56" s="252"/>
      <c r="AC56" s="156">
        <f t="shared" si="19"/>
        <v>0</v>
      </c>
    </row>
    <row r="57" spans="1:29" s="2" customFormat="1">
      <c r="A57" s="58"/>
      <c r="B57" s="250"/>
      <c r="C57" s="251"/>
      <c r="D57" s="252"/>
      <c r="E57" s="156">
        <f t="shared" si="20"/>
        <v>0</v>
      </c>
      <c r="G57" s="58"/>
      <c r="H57" s="250"/>
      <c r="I57" s="251"/>
      <c r="J57" s="252"/>
      <c r="K57" s="156">
        <f t="shared" ref="K57:K59" si="21">SUM(H57:J57)</f>
        <v>0</v>
      </c>
      <c r="M57" s="58"/>
      <c r="N57" s="250"/>
      <c r="O57" s="251"/>
      <c r="P57" s="252"/>
      <c r="Q57" s="156">
        <f t="shared" ref="Q57:Q59" si="22">SUM(N57:P57)</f>
        <v>0</v>
      </c>
      <c r="S57" s="58"/>
      <c r="T57" s="250"/>
      <c r="U57" s="251"/>
      <c r="V57" s="252"/>
      <c r="W57" s="156">
        <f t="shared" ref="W57:W59" si="23">SUM(T57:V57)</f>
        <v>0</v>
      </c>
      <c r="Y57" s="58"/>
      <c r="Z57" s="250"/>
      <c r="AA57" s="251"/>
      <c r="AB57" s="252"/>
      <c r="AC57" s="156">
        <f t="shared" ref="AC57:AC59" si="24">SUM(Z57:AB57)</f>
        <v>0</v>
      </c>
    </row>
    <row r="58" spans="1:29" s="2" customFormat="1">
      <c r="A58" s="59"/>
      <c r="B58" s="250"/>
      <c r="C58" s="251"/>
      <c r="D58" s="252"/>
      <c r="E58" s="156">
        <f t="shared" si="20"/>
        <v>0</v>
      </c>
      <c r="G58" s="59"/>
      <c r="H58" s="250"/>
      <c r="I58" s="251"/>
      <c r="J58" s="252"/>
      <c r="K58" s="156">
        <f t="shared" si="21"/>
        <v>0</v>
      </c>
      <c r="M58" s="59"/>
      <c r="N58" s="250"/>
      <c r="O58" s="251"/>
      <c r="P58" s="252"/>
      <c r="Q58" s="156">
        <f t="shared" si="22"/>
        <v>0</v>
      </c>
      <c r="S58" s="59"/>
      <c r="T58" s="250"/>
      <c r="U58" s="251"/>
      <c r="V58" s="252"/>
      <c r="W58" s="156">
        <f t="shared" si="23"/>
        <v>0</v>
      </c>
      <c r="Y58" s="59"/>
      <c r="Z58" s="250"/>
      <c r="AA58" s="251"/>
      <c r="AB58" s="252"/>
      <c r="AC58" s="156">
        <f t="shared" si="24"/>
        <v>0</v>
      </c>
    </row>
    <row r="59" spans="1:29" s="2" customFormat="1">
      <c r="A59" s="58"/>
      <c r="B59" s="250"/>
      <c r="C59" s="251"/>
      <c r="D59" s="252"/>
      <c r="E59" s="156">
        <f t="shared" si="20"/>
        <v>0</v>
      </c>
      <c r="G59" s="58"/>
      <c r="H59" s="250"/>
      <c r="I59" s="251"/>
      <c r="J59" s="252"/>
      <c r="K59" s="156">
        <f t="shared" si="21"/>
        <v>0</v>
      </c>
      <c r="M59" s="58"/>
      <c r="N59" s="250"/>
      <c r="O59" s="251"/>
      <c r="P59" s="252"/>
      <c r="Q59" s="156">
        <f t="shared" si="22"/>
        <v>0</v>
      </c>
      <c r="S59" s="58"/>
      <c r="T59" s="250"/>
      <c r="U59" s="251"/>
      <c r="V59" s="252"/>
      <c r="W59" s="156">
        <f t="shared" si="23"/>
        <v>0</v>
      </c>
      <c r="Y59" s="58"/>
      <c r="Z59" s="250"/>
      <c r="AA59" s="251"/>
      <c r="AB59" s="252"/>
      <c r="AC59" s="156">
        <f t="shared" si="24"/>
        <v>0</v>
      </c>
    </row>
    <row r="60" spans="1:29" s="2" customFormat="1">
      <c r="A60" s="155" t="s">
        <v>210</v>
      </c>
      <c r="B60" s="257">
        <f>SUM(B52:B59)</f>
        <v>0</v>
      </c>
      <c r="C60" s="258"/>
      <c r="D60" s="259"/>
      <c r="E60" s="156">
        <f>SUM(E52:E59)</f>
        <v>0</v>
      </c>
      <c r="G60" s="155" t="s">
        <v>210</v>
      </c>
      <c r="H60" s="257">
        <f>SUM(H52:H59)</f>
        <v>0</v>
      </c>
      <c r="I60" s="258"/>
      <c r="J60" s="259"/>
      <c r="K60" s="156">
        <f>SUM(K52:K59)</f>
        <v>0</v>
      </c>
      <c r="M60" s="155" t="s">
        <v>210</v>
      </c>
      <c r="N60" s="257">
        <f>SUM(N52:N59)</f>
        <v>0</v>
      </c>
      <c r="O60" s="258"/>
      <c r="P60" s="259"/>
      <c r="Q60" s="156">
        <f>SUM(Q52:Q59)</f>
        <v>0</v>
      </c>
      <c r="S60" s="155" t="s">
        <v>210</v>
      </c>
      <c r="T60" s="257">
        <f>SUM(T52:T59)</f>
        <v>0</v>
      </c>
      <c r="U60" s="258"/>
      <c r="V60" s="259"/>
      <c r="W60" s="156">
        <f>SUM(W52:W59)</f>
        <v>0</v>
      </c>
      <c r="Y60" s="155" t="s">
        <v>210</v>
      </c>
      <c r="Z60" s="257">
        <f>SUM(Z52:Z59)</f>
        <v>0</v>
      </c>
      <c r="AA60" s="258"/>
      <c r="AB60" s="259"/>
      <c r="AC60" s="156">
        <f>SUM(AC52:AC59)</f>
        <v>0</v>
      </c>
    </row>
    <row r="61" spans="1:29" s="2" customFormat="1" ht="13.5" customHeight="1">
      <c r="A61" s="6"/>
      <c r="B61" s="37"/>
      <c r="C61" s="37"/>
      <c r="D61" s="37"/>
      <c r="E61" s="37"/>
      <c r="G61" s="6"/>
      <c r="H61" s="37"/>
      <c r="I61" s="37"/>
      <c r="J61" s="37"/>
      <c r="K61" s="37"/>
      <c r="M61" s="6"/>
      <c r="N61" s="37"/>
      <c r="O61" s="37"/>
      <c r="P61" s="37"/>
      <c r="Q61" s="37"/>
      <c r="S61" s="6"/>
      <c r="T61" s="37"/>
      <c r="U61" s="37"/>
      <c r="V61" s="37"/>
      <c r="W61" s="37"/>
      <c r="Y61" s="6"/>
      <c r="Z61" s="37"/>
      <c r="AA61" s="37"/>
      <c r="AB61" s="37"/>
      <c r="AC61" s="37"/>
    </row>
    <row r="62" spans="1:29" s="2" customFormat="1" ht="27" customHeight="1">
      <c r="A62" s="317" t="s">
        <v>9</v>
      </c>
      <c r="B62" s="290"/>
      <c r="C62" s="290"/>
      <c r="D62" s="290"/>
      <c r="E62" s="290"/>
      <c r="G62" s="289" t="s">
        <v>9</v>
      </c>
      <c r="H62" s="290"/>
      <c r="I62" s="290"/>
      <c r="J62" s="290"/>
      <c r="K62" s="290"/>
      <c r="M62" s="289" t="s">
        <v>9</v>
      </c>
      <c r="N62" s="290"/>
      <c r="O62" s="290"/>
      <c r="P62" s="290"/>
      <c r="Q62" s="290"/>
      <c r="S62" s="289" t="s">
        <v>9</v>
      </c>
      <c r="T62" s="290"/>
      <c r="U62" s="290"/>
      <c r="V62" s="290"/>
      <c r="W62" s="290"/>
      <c r="Y62" s="287" t="s">
        <v>9</v>
      </c>
      <c r="Z62" s="288"/>
      <c r="AA62" s="288"/>
      <c r="AB62" s="288"/>
      <c r="AC62" s="288"/>
    </row>
    <row r="63" spans="1:29" s="2" customFormat="1" ht="27" customHeight="1">
      <c r="A63" s="153" t="s">
        <v>193</v>
      </c>
      <c r="B63" s="247">
        <f>'1 cestantes X controle'!K54</f>
        <v>0</v>
      </c>
      <c r="C63" s="248"/>
      <c r="D63" s="248"/>
      <c r="E63" s="249"/>
      <c r="G63" s="153" t="s">
        <v>193</v>
      </c>
      <c r="H63" s="247">
        <f>'1 cestantes X controle'!R54</f>
        <v>0</v>
      </c>
      <c r="I63" s="248"/>
      <c r="J63" s="248"/>
      <c r="K63" s="249"/>
      <c r="M63" s="153" t="s">
        <v>193</v>
      </c>
      <c r="N63" s="247">
        <f>'1 cestantes X controle'!Y54</f>
        <v>0</v>
      </c>
      <c r="O63" s="248"/>
      <c r="P63" s="248"/>
      <c r="Q63" s="249"/>
      <c r="S63" s="153" t="s">
        <v>193</v>
      </c>
      <c r="T63" s="247">
        <f>'1 cestantes X controle'!AF54</f>
        <v>0</v>
      </c>
      <c r="U63" s="248"/>
      <c r="V63" s="248"/>
      <c r="W63" s="249"/>
      <c r="Y63" s="153" t="s">
        <v>193</v>
      </c>
      <c r="Z63" s="247">
        <f>'1 cestantes X controle'!AM54</f>
        <v>0</v>
      </c>
      <c r="AA63" s="248"/>
      <c r="AB63" s="248"/>
      <c r="AC63" s="249"/>
    </row>
    <row r="64" spans="1:29" s="2" customFormat="1">
      <c r="A64" s="154" t="s">
        <v>145</v>
      </c>
      <c r="B64" s="247">
        <f>'1 cestantes X controle'!K55</f>
        <v>0</v>
      </c>
      <c r="C64" s="248"/>
      <c r="D64" s="248"/>
      <c r="E64" s="249"/>
      <c r="G64" s="154" t="s">
        <v>145</v>
      </c>
      <c r="H64" s="247">
        <f>'1 cestantes X controle'!R55</f>
        <v>0</v>
      </c>
      <c r="I64" s="248"/>
      <c r="J64" s="248"/>
      <c r="K64" s="249"/>
      <c r="M64" s="154" t="s">
        <v>145</v>
      </c>
      <c r="N64" s="247">
        <f>'1 cestantes X controle'!Y55</f>
        <v>0</v>
      </c>
      <c r="O64" s="248"/>
      <c r="P64" s="248"/>
      <c r="Q64" s="249"/>
      <c r="S64" s="154" t="s">
        <v>145</v>
      </c>
      <c r="T64" s="247">
        <f>'1 cestantes X controle'!AF55</f>
        <v>0</v>
      </c>
      <c r="U64" s="248"/>
      <c r="V64" s="248"/>
      <c r="W64" s="249"/>
      <c r="Y64" s="154" t="s">
        <v>145</v>
      </c>
      <c r="Z64" s="247">
        <f>'1 cestantes X controle'!AM55</f>
        <v>0</v>
      </c>
      <c r="AA64" s="248"/>
      <c r="AB64" s="248"/>
      <c r="AC64" s="249"/>
    </row>
    <row r="65" spans="1:29" s="2" customFormat="1" ht="40.049999999999997" customHeight="1">
      <c r="A65" s="95" t="s">
        <v>204</v>
      </c>
      <c r="B65" s="275">
        <f>B4+'1 cestantes X controle'!K53</f>
        <v>0</v>
      </c>
      <c r="C65" s="275"/>
      <c r="D65" s="275"/>
      <c r="E65" s="275"/>
      <c r="G65" s="95" t="s">
        <v>204</v>
      </c>
      <c r="H65" s="275">
        <f>H4+'1 cestantes X controle'!R53</f>
        <v>0</v>
      </c>
      <c r="I65" s="275"/>
      <c r="J65" s="275"/>
      <c r="K65" s="275"/>
      <c r="M65" s="95" t="s">
        <v>204</v>
      </c>
      <c r="N65" s="275">
        <f>N4+'1 cestantes X controle'!Y53</f>
        <v>0</v>
      </c>
      <c r="O65" s="275"/>
      <c r="P65" s="275"/>
      <c r="Q65" s="275"/>
      <c r="S65" s="95" t="s">
        <v>204</v>
      </c>
      <c r="T65" s="275">
        <f>T4+'1 cestantes X controle'!AF53</f>
        <v>0</v>
      </c>
      <c r="U65" s="275"/>
      <c r="V65" s="275"/>
      <c r="W65" s="275"/>
      <c r="Y65" s="95" t="s">
        <v>204</v>
      </c>
      <c r="Z65" s="275">
        <f>Z4+'1 cestantes X controle'!AM53</f>
        <v>0</v>
      </c>
      <c r="AA65" s="275"/>
      <c r="AB65" s="275"/>
      <c r="AC65" s="275"/>
    </row>
    <row r="66" spans="1:29" s="2" customFormat="1">
      <c r="A66" s="87" t="s">
        <v>141</v>
      </c>
      <c r="B66" s="254">
        <f>B49</f>
        <v>0</v>
      </c>
      <c r="C66" s="255"/>
      <c r="D66" s="255"/>
      <c r="E66" s="256"/>
      <c r="G66" s="87" t="s">
        <v>141</v>
      </c>
      <c r="H66" s="254">
        <f>H49</f>
        <v>0</v>
      </c>
      <c r="I66" s="255"/>
      <c r="J66" s="255"/>
      <c r="K66" s="256"/>
      <c r="M66" s="87" t="s">
        <v>141</v>
      </c>
      <c r="N66" s="254">
        <f>N49</f>
        <v>0</v>
      </c>
      <c r="O66" s="255"/>
      <c r="P66" s="255"/>
      <c r="Q66" s="256"/>
      <c r="S66" s="87" t="s">
        <v>141</v>
      </c>
      <c r="T66" s="254">
        <f>T49</f>
        <v>0</v>
      </c>
      <c r="U66" s="255"/>
      <c r="V66" s="255"/>
      <c r="W66" s="256"/>
      <c r="Y66" s="87" t="s">
        <v>141</v>
      </c>
      <c r="Z66" s="254">
        <f>Z49</f>
        <v>0</v>
      </c>
      <c r="AA66" s="255"/>
      <c r="AB66" s="255"/>
      <c r="AC66" s="256"/>
    </row>
    <row r="67" spans="1:29" s="2" customFormat="1">
      <c r="A67" s="152"/>
      <c r="B67" s="175"/>
      <c r="C67" s="176"/>
      <c r="D67" s="176"/>
      <c r="E67" s="177"/>
      <c r="G67" s="152"/>
      <c r="H67" s="175"/>
      <c r="I67" s="176"/>
      <c r="J67" s="176"/>
      <c r="K67" s="177"/>
      <c r="M67" s="152"/>
      <c r="N67" s="175"/>
      <c r="O67" s="176"/>
      <c r="P67" s="176"/>
      <c r="Q67" s="177"/>
      <c r="S67" s="152"/>
      <c r="T67" s="175"/>
      <c r="U67" s="176"/>
      <c r="V67" s="176"/>
      <c r="W67" s="177"/>
      <c r="Y67" s="152"/>
      <c r="Z67" s="175"/>
      <c r="AA67" s="176"/>
      <c r="AB67" s="176"/>
      <c r="AC67" s="177"/>
    </row>
    <row r="68" spans="1:29" s="2" customFormat="1" ht="29.1" customHeight="1">
      <c r="A68" s="88" t="s">
        <v>147</v>
      </c>
      <c r="B68" s="253">
        <f>B65-B66</f>
        <v>0</v>
      </c>
      <c r="C68" s="253"/>
      <c r="D68" s="253"/>
      <c r="E68" s="253"/>
      <c r="G68" s="88" t="s">
        <v>147</v>
      </c>
      <c r="H68" s="253">
        <f>H65-H66</f>
        <v>0</v>
      </c>
      <c r="I68" s="253"/>
      <c r="J68" s="253"/>
      <c r="K68" s="253"/>
      <c r="M68" s="88" t="s">
        <v>147</v>
      </c>
      <c r="N68" s="253">
        <f>N65-N66</f>
        <v>0</v>
      </c>
      <c r="O68" s="253"/>
      <c r="P68" s="253"/>
      <c r="Q68" s="253"/>
      <c r="S68" s="88" t="s">
        <v>147</v>
      </c>
      <c r="T68" s="253">
        <f>T65-T66</f>
        <v>0</v>
      </c>
      <c r="U68" s="253"/>
      <c r="V68" s="253"/>
      <c r="W68" s="253"/>
      <c r="Y68" s="88" t="s">
        <v>147</v>
      </c>
      <c r="Z68" s="253">
        <f>Z65-Z66</f>
        <v>0</v>
      </c>
      <c r="AA68" s="253"/>
      <c r="AB68" s="253"/>
      <c r="AC68" s="253"/>
    </row>
    <row r="69" spans="1:29" s="2" customFormat="1">
      <c r="A69" s="5"/>
      <c r="B69" s="20"/>
      <c r="C69" s="20"/>
      <c r="D69" s="20"/>
      <c r="E69" s="20"/>
      <c r="G69" s="5"/>
      <c r="H69" s="20"/>
      <c r="I69" s="20"/>
      <c r="J69" s="20"/>
      <c r="K69" s="20"/>
      <c r="M69" s="5"/>
      <c r="N69" s="20"/>
      <c r="O69" s="20"/>
      <c r="P69" s="20"/>
      <c r="Q69" s="20"/>
      <c r="S69" s="5"/>
      <c r="T69" s="20"/>
      <c r="U69" s="20"/>
      <c r="V69" s="20"/>
      <c r="W69" s="20"/>
      <c r="Y69" s="5"/>
      <c r="Z69" s="20"/>
      <c r="AA69" s="20"/>
      <c r="AB69" s="20"/>
      <c r="AC69" s="20"/>
    </row>
    <row r="70" spans="1:29" s="2" customFormat="1">
      <c r="A70" s="5"/>
      <c r="B70" s="20"/>
      <c r="C70" s="20"/>
      <c r="D70" s="20"/>
      <c r="E70" s="20"/>
      <c r="G70" s="5"/>
      <c r="H70" s="20"/>
      <c r="I70" s="20"/>
      <c r="J70" s="20"/>
      <c r="K70" s="20"/>
      <c r="M70" s="5"/>
      <c r="N70" s="20"/>
      <c r="O70" s="20"/>
      <c r="P70" s="20"/>
      <c r="Q70" s="20"/>
      <c r="S70" s="5"/>
      <c r="T70" s="20"/>
      <c r="U70" s="20"/>
      <c r="V70" s="20"/>
      <c r="W70" s="20"/>
      <c r="Y70" s="5"/>
      <c r="Z70" s="20"/>
      <c r="AA70" s="20"/>
      <c r="AB70" s="20"/>
      <c r="AC70" s="20"/>
    </row>
    <row r="71" spans="1:29" s="347" customFormat="1" ht="33.6" customHeight="1">
      <c r="A71" s="352" t="s">
        <v>144</v>
      </c>
      <c r="B71" s="352"/>
      <c r="C71" s="352"/>
      <c r="D71" s="352"/>
      <c r="E71" s="352"/>
      <c r="G71" s="352" t="s">
        <v>144</v>
      </c>
      <c r="H71" s="352"/>
      <c r="I71" s="352"/>
      <c r="J71" s="352"/>
      <c r="K71" s="352"/>
      <c r="M71" s="352" t="s">
        <v>144</v>
      </c>
      <c r="N71" s="352"/>
      <c r="O71" s="352"/>
      <c r="P71" s="352"/>
      <c r="Q71" s="352"/>
      <c r="S71" s="352" t="s">
        <v>144</v>
      </c>
      <c r="T71" s="352"/>
      <c r="U71" s="352"/>
      <c r="V71" s="352"/>
      <c r="W71" s="352"/>
      <c r="Y71" s="352" t="s">
        <v>144</v>
      </c>
      <c r="Z71" s="352"/>
      <c r="AA71" s="352"/>
      <c r="AB71" s="352"/>
      <c r="AC71" s="352"/>
    </row>
    <row r="72" spans="1:29" s="347" customFormat="1">
      <c r="A72" s="353" t="s">
        <v>203</v>
      </c>
      <c r="B72" s="354"/>
      <c r="C72" s="354"/>
      <c r="D72" s="354"/>
      <c r="E72" s="355"/>
      <c r="G72" s="353" t="s">
        <v>203</v>
      </c>
      <c r="H72" s="354"/>
      <c r="I72" s="354"/>
      <c r="J72" s="354"/>
      <c r="K72" s="355"/>
      <c r="M72" s="353" t="s">
        <v>203</v>
      </c>
      <c r="N72" s="354"/>
      <c r="O72" s="354"/>
      <c r="P72" s="354"/>
      <c r="Q72" s="355"/>
      <c r="S72" s="353" t="s">
        <v>203</v>
      </c>
      <c r="T72" s="354"/>
      <c r="U72" s="354"/>
      <c r="V72" s="354"/>
      <c r="W72" s="355"/>
      <c r="Y72" s="353" t="s">
        <v>203</v>
      </c>
      <c r="Z72" s="354"/>
      <c r="AA72" s="354"/>
      <c r="AB72" s="354"/>
      <c r="AC72" s="355"/>
    </row>
    <row r="74" spans="1:29" s="347" customFormat="1" ht="18.75" customHeight="1">
      <c r="A74" s="349" t="s">
        <v>33</v>
      </c>
      <c r="B74" s="350"/>
      <c r="C74" s="350"/>
      <c r="D74" s="350"/>
      <c r="E74" s="351"/>
      <c r="G74" s="349" t="s">
        <v>33</v>
      </c>
      <c r="H74" s="350"/>
      <c r="I74" s="350"/>
      <c r="J74" s="350"/>
      <c r="K74" s="351"/>
      <c r="M74" s="349" t="s">
        <v>33</v>
      </c>
      <c r="N74" s="350"/>
      <c r="O74" s="350"/>
      <c r="P74" s="350"/>
      <c r="Q74" s="351"/>
      <c r="S74" s="349" t="s">
        <v>33</v>
      </c>
      <c r="T74" s="350"/>
      <c r="U74" s="350"/>
      <c r="V74" s="350"/>
      <c r="W74" s="351"/>
      <c r="Y74" s="349" t="s">
        <v>33</v>
      </c>
      <c r="Z74" s="350"/>
      <c r="AA74" s="350"/>
      <c r="AB74" s="350"/>
      <c r="AC74" s="351"/>
    </row>
    <row r="75" spans="1:29" s="2" customFormat="1" ht="14.1" customHeight="1">
      <c r="A75" s="342"/>
      <c r="B75" s="250"/>
      <c r="C75" s="251"/>
      <c r="D75" s="251"/>
      <c r="E75" s="252"/>
      <c r="G75" s="342"/>
      <c r="H75" s="250"/>
      <c r="I75" s="251"/>
      <c r="J75" s="251"/>
      <c r="K75" s="252"/>
      <c r="M75" s="342"/>
      <c r="N75" s="250"/>
      <c r="O75" s="251"/>
      <c r="P75" s="251"/>
      <c r="Q75" s="252"/>
      <c r="S75" s="342"/>
      <c r="T75" s="250"/>
      <c r="U75" s="251"/>
      <c r="V75" s="251"/>
      <c r="W75" s="252"/>
      <c r="Y75" s="342"/>
      <c r="Z75" s="250"/>
      <c r="AA75" s="251"/>
      <c r="AB75" s="251"/>
      <c r="AC75" s="252"/>
    </row>
    <row r="76" spans="1:29" s="2" customFormat="1">
      <c r="A76" s="342"/>
      <c r="B76" s="250"/>
      <c r="C76" s="251"/>
      <c r="D76" s="251"/>
      <c r="E76" s="252"/>
      <c r="G76" s="342"/>
      <c r="H76" s="250"/>
      <c r="I76" s="251"/>
      <c r="J76" s="251"/>
      <c r="K76" s="252"/>
      <c r="M76" s="342"/>
      <c r="N76" s="250"/>
      <c r="O76" s="251"/>
      <c r="P76" s="251"/>
      <c r="Q76" s="252"/>
      <c r="S76" s="342"/>
      <c r="T76" s="250"/>
      <c r="U76" s="251"/>
      <c r="V76" s="251"/>
      <c r="W76" s="252"/>
      <c r="Y76" s="342"/>
      <c r="Z76" s="250"/>
      <c r="AA76" s="251"/>
      <c r="AB76" s="251"/>
      <c r="AC76" s="252"/>
    </row>
    <row r="77" spans="1:29" s="2" customFormat="1">
      <c r="A77" s="342"/>
      <c r="B77" s="250"/>
      <c r="C77" s="251"/>
      <c r="D77" s="251"/>
      <c r="E77" s="252"/>
      <c r="G77" s="342"/>
      <c r="H77" s="250"/>
      <c r="I77" s="251"/>
      <c r="J77" s="251"/>
      <c r="K77" s="252"/>
      <c r="M77" s="342"/>
      <c r="N77" s="250"/>
      <c r="O77" s="251"/>
      <c r="P77" s="251"/>
      <c r="Q77" s="252"/>
      <c r="S77" s="342"/>
      <c r="T77" s="316"/>
      <c r="U77" s="251"/>
      <c r="V77" s="251"/>
      <c r="W77" s="252"/>
      <c r="Y77" s="342"/>
      <c r="Z77" s="250"/>
      <c r="AA77" s="251"/>
      <c r="AB77" s="251"/>
      <c r="AC77" s="252"/>
    </row>
    <row r="78" spans="1:29" s="2" customFormat="1">
      <c r="A78" s="342"/>
      <c r="B78" s="250"/>
      <c r="C78" s="251"/>
      <c r="D78" s="251"/>
      <c r="E78" s="252"/>
      <c r="G78" s="342"/>
      <c r="H78" s="250"/>
      <c r="I78" s="251"/>
      <c r="J78" s="251"/>
      <c r="K78" s="252"/>
      <c r="M78" s="342"/>
      <c r="N78" s="250"/>
      <c r="O78" s="251"/>
      <c r="P78" s="251"/>
      <c r="Q78" s="252"/>
      <c r="S78" s="342"/>
      <c r="T78" s="250"/>
      <c r="U78" s="251"/>
      <c r="V78" s="251"/>
      <c r="W78" s="252"/>
      <c r="Y78" s="342"/>
      <c r="Z78" s="250"/>
      <c r="AA78" s="251"/>
      <c r="AB78" s="251"/>
      <c r="AC78" s="252"/>
    </row>
    <row r="79" spans="1:29" s="2" customFormat="1">
      <c r="A79" s="342"/>
      <c r="B79" s="250"/>
      <c r="C79" s="251"/>
      <c r="D79" s="251"/>
      <c r="E79" s="252"/>
      <c r="G79" s="342"/>
      <c r="H79" s="250"/>
      <c r="I79" s="251"/>
      <c r="J79" s="251"/>
      <c r="K79" s="252"/>
      <c r="M79" s="342"/>
      <c r="N79" s="250"/>
      <c r="O79" s="251"/>
      <c r="P79" s="251"/>
      <c r="Q79" s="252"/>
      <c r="S79" s="342"/>
      <c r="T79" s="250"/>
      <c r="U79" s="251"/>
      <c r="V79" s="251"/>
      <c r="W79" s="252"/>
      <c r="Y79" s="342"/>
      <c r="Z79" s="250"/>
      <c r="AA79" s="251"/>
      <c r="AB79" s="251"/>
      <c r="AC79" s="252"/>
    </row>
    <row r="80" spans="1:29" s="2" customFormat="1">
      <c r="A80" s="342"/>
      <c r="B80" s="250"/>
      <c r="C80" s="251"/>
      <c r="D80" s="251"/>
      <c r="E80" s="252"/>
      <c r="G80" s="342"/>
      <c r="H80" s="250"/>
      <c r="I80" s="251"/>
      <c r="J80" s="251"/>
      <c r="K80" s="252"/>
      <c r="M80" s="342"/>
      <c r="N80" s="250"/>
      <c r="O80" s="251"/>
      <c r="P80" s="251"/>
      <c r="Q80" s="252"/>
      <c r="S80" s="342"/>
      <c r="T80" s="250"/>
      <c r="U80" s="251"/>
      <c r="V80" s="251"/>
      <c r="W80" s="252"/>
      <c r="Y80" s="342"/>
      <c r="Z80" s="250"/>
      <c r="AA80" s="251"/>
      <c r="AB80" s="251"/>
      <c r="AC80" s="252"/>
    </row>
    <row r="81" spans="1:29" s="2" customFormat="1">
      <c r="A81" s="342"/>
      <c r="B81" s="250"/>
      <c r="C81" s="251"/>
      <c r="D81" s="251"/>
      <c r="E81" s="252"/>
      <c r="G81" s="342"/>
      <c r="H81" s="250"/>
      <c r="I81" s="251"/>
      <c r="J81" s="251"/>
      <c r="K81" s="252"/>
      <c r="M81" s="342"/>
      <c r="N81" s="250"/>
      <c r="O81" s="251"/>
      <c r="P81" s="251"/>
      <c r="Q81" s="252"/>
      <c r="S81" s="342"/>
      <c r="T81" s="250"/>
      <c r="U81" s="251"/>
      <c r="V81" s="251"/>
      <c r="W81" s="252"/>
      <c r="Y81" s="342"/>
      <c r="Z81" s="250"/>
      <c r="AA81" s="251"/>
      <c r="AB81" s="251"/>
      <c r="AC81" s="252"/>
    </row>
    <row r="82" spans="1:29" s="347" customFormat="1">
      <c r="A82" s="343" t="s">
        <v>5</v>
      </c>
      <c r="B82" s="344">
        <f>SUM(B75:E81)</f>
        <v>0</v>
      </c>
      <c r="C82" s="345"/>
      <c r="D82" s="345"/>
      <c r="E82" s="346"/>
      <c r="G82" s="343" t="s">
        <v>5</v>
      </c>
      <c r="H82" s="344">
        <f>SUM(H75:K81)</f>
        <v>0</v>
      </c>
      <c r="I82" s="345"/>
      <c r="J82" s="345"/>
      <c r="K82" s="346"/>
      <c r="M82" s="343" t="s">
        <v>5</v>
      </c>
      <c r="N82" s="344">
        <f>SUM(N75:Q81)</f>
        <v>0</v>
      </c>
      <c r="O82" s="345"/>
      <c r="P82" s="345"/>
      <c r="Q82" s="346"/>
      <c r="S82" s="343" t="s">
        <v>5</v>
      </c>
      <c r="T82" s="344">
        <f>SUM(T75:W81)</f>
        <v>0</v>
      </c>
      <c r="U82" s="345"/>
      <c r="V82" s="345"/>
      <c r="W82" s="346"/>
      <c r="Y82" s="343" t="s">
        <v>5</v>
      </c>
      <c r="Z82" s="348">
        <f>SUM(Z75:AC81)</f>
        <v>0</v>
      </c>
      <c r="AA82" s="345"/>
      <c r="AB82" s="345"/>
      <c r="AC82" s="346"/>
    </row>
    <row r="83" spans="1:29" s="2" customFormat="1">
      <c r="A83" s="83"/>
      <c r="B83" s="316"/>
      <c r="C83" s="251"/>
      <c r="D83" s="251"/>
      <c r="E83" s="252"/>
      <c r="G83" s="83"/>
      <c r="H83" s="320"/>
      <c r="I83" s="319"/>
      <c r="J83" s="319"/>
      <c r="K83" s="293"/>
      <c r="M83" s="83"/>
      <c r="N83" s="320"/>
      <c r="O83" s="319"/>
      <c r="P83" s="319"/>
      <c r="Q83" s="293"/>
      <c r="S83" s="83"/>
      <c r="T83" s="324"/>
      <c r="U83" s="319"/>
      <c r="V83" s="319"/>
      <c r="W83" s="293"/>
      <c r="Y83" s="83"/>
      <c r="Z83" s="320"/>
      <c r="AA83" s="319"/>
      <c r="AB83" s="319"/>
      <c r="AC83" s="293"/>
    </row>
    <row r="84" spans="1:29" s="2" customFormat="1" ht="18" customHeight="1">
      <c r="A84" s="43" t="s">
        <v>10</v>
      </c>
      <c r="B84" s="286">
        <f>B68-B82</f>
        <v>0</v>
      </c>
      <c r="C84" s="323"/>
      <c r="D84" s="323"/>
      <c r="E84" s="286"/>
      <c r="G84" s="43" t="s">
        <v>10</v>
      </c>
      <c r="H84" s="286">
        <f>H68-H82</f>
        <v>0</v>
      </c>
      <c r="I84" s="286"/>
      <c r="J84" s="286"/>
      <c r="K84" s="286"/>
      <c r="M84" s="43" t="s">
        <v>10</v>
      </c>
      <c r="N84" s="286">
        <f>N68-N82</f>
        <v>0</v>
      </c>
      <c r="O84" s="286"/>
      <c r="P84" s="286"/>
      <c r="Q84" s="286"/>
      <c r="S84" s="43" t="s">
        <v>10</v>
      </c>
      <c r="T84" s="286">
        <f>T68-T82</f>
        <v>0</v>
      </c>
      <c r="U84" s="286"/>
      <c r="V84" s="286"/>
      <c r="W84" s="286"/>
      <c r="Y84" s="43" t="s">
        <v>10</v>
      </c>
      <c r="Z84" s="286">
        <f>Z68-Z82</f>
        <v>0</v>
      </c>
      <c r="AA84" s="286"/>
      <c r="AB84" s="286"/>
      <c r="AC84" s="286"/>
    </row>
    <row r="85" spans="1:29" s="2" customFormat="1">
      <c r="A85" s="26"/>
      <c r="D85" s="139"/>
      <c r="G85" s="26"/>
      <c r="M85" s="26"/>
      <c r="S85" s="26"/>
      <c r="Y85" s="26"/>
    </row>
    <row r="86" spans="1:29" s="2" customFormat="1">
      <c r="A86" s="26"/>
      <c r="G86" s="26"/>
      <c r="M86" s="26"/>
      <c r="S86" s="26"/>
      <c r="Y86" s="26"/>
    </row>
    <row r="87" spans="1:29" s="2" customFormat="1">
      <c r="A87" s="26"/>
      <c r="G87" s="26"/>
      <c r="M87" s="26"/>
      <c r="S87" s="26"/>
      <c r="Y87" s="26"/>
    </row>
    <row r="88" spans="1:29" s="2" customFormat="1" ht="17.55" customHeight="1">
      <c r="A88" s="325" t="s">
        <v>140</v>
      </c>
      <c r="B88" s="326"/>
      <c r="C88" s="326"/>
      <c r="D88" s="326"/>
      <c r="E88" s="326"/>
      <c r="G88" s="327" t="s">
        <v>140</v>
      </c>
      <c r="H88" s="328"/>
      <c r="I88" s="328"/>
      <c r="J88" s="328"/>
      <c r="K88" s="328"/>
      <c r="M88" s="327" t="s">
        <v>140</v>
      </c>
      <c r="N88" s="328"/>
      <c r="O88" s="328"/>
      <c r="P88" s="328"/>
      <c r="Q88" s="328"/>
      <c r="S88" s="327" t="s">
        <v>140</v>
      </c>
      <c r="T88" s="328"/>
      <c r="U88" s="328"/>
      <c r="V88" s="328"/>
      <c r="W88" s="328"/>
      <c r="Y88" s="329" t="s">
        <v>140</v>
      </c>
      <c r="Z88" s="330"/>
      <c r="AA88" s="330"/>
      <c r="AB88" s="330"/>
      <c r="AC88" s="330"/>
    </row>
    <row r="89" spans="1:29" s="2" customFormat="1">
      <c r="A89" s="26"/>
      <c r="G89" s="26"/>
      <c r="M89" s="26"/>
      <c r="S89" s="26"/>
      <c r="Y89" s="26"/>
    </row>
    <row r="90" spans="1:29" s="2" customFormat="1"/>
    <row r="91" spans="1:29" ht="20.55" customHeight="1"/>
    <row r="92" spans="1:29">
      <c r="A92" s="318" t="s">
        <v>133</v>
      </c>
      <c r="B92" s="319"/>
      <c r="C92" s="319"/>
      <c r="D92" s="319"/>
      <c r="E92" s="293"/>
      <c r="G92" s="318" t="s">
        <v>133</v>
      </c>
      <c r="H92" s="319"/>
      <c r="I92" s="319"/>
      <c r="J92" s="319"/>
      <c r="K92" s="293"/>
      <c r="M92" s="318" t="s">
        <v>133</v>
      </c>
      <c r="N92" s="319"/>
      <c r="O92" s="319"/>
      <c r="P92" s="319"/>
      <c r="Q92" s="293"/>
      <c r="S92" s="318" t="s">
        <v>133</v>
      </c>
      <c r="T92" s="319"/>
      <c r="U92" s="319"/>
      <c r="V92" s="319"/>
      <c r="W92" s="293"/>
      <c r="Y92" s="318" t="s">
        <v>133</v>
      </c>
      <c r="Z92" s="319"/>
      <c r="AA92" s="319"/>
      <c r="AB92" s="319"/>
      <c r="AC92" s="293"/>
    </row>
    <row r="93" spans="1:29">
      <c r="A93" s="10" t="s">
        <v>17</v>
      </c>
      <c r="B93" s="331" t="s">
        <v>290</v>
      </c>
      <c r="C93" s="332"/>
      <c r="D93" s="21" t="s">
        <v>19</v>
      </c>
      <c r="E93" s="21" t="s">
        <v>132</v>
      </c>
      <c r="G93" s="10" t="s">
        <v>17</v>
      </c>
      <c r="H93" s="331" t="s">
        <v>290</v>
      </c>
      <c r="I93" s="332"/>
      <c r="J93" s="21" t="s">
        <v>19</v>
      </c>
      <c r="K93" s="21" t="s">
        <v>132</v>
      </c>
      <c r="M93" s="10" t="s">
        <v>17</v>
      </c>
      <c r="N93" s="21" t="s">
        <v>18</v>
      </c>
      <c r="O93" s="73" t="s">
        <v>134</v>
      </c>
      <c r="P93" s="21" t="s">
        <v>19</v>
      </c>
      <c r="Q93" s="21" t="s">
        <v>132</v>
      </c>
      <c r="S93" s="356" t="s">
        <v>17</v>
      </c>
      <c r="T93" s="331" t="s">
        <v>290</v>
      </c>
      <c r="U93" s="332"/>
      <c r="V93" s="21" t="s">
        <v>19</v>
      </c>
      <c r="W93" s="21" t="s">
        <v>132</v>
      </c>
      <c r="Y93" s="10" t="s">
        <v>17</v>
      </c>
      <c r="Z93" s="331" t="s">
        <v>290</v>
      </c>
      <c r="AA93" s="332"/>
      <c r="AB93" s="21" t="s">
        <v>19</v>
      </c>
      <c r="AC93" s="21" t="s">
        <v>132</v>
      </c>
    </row>
    <row r="94" spans="1:29" s="2" customFormat="1">
      <c r="A94" s="12"/>
      <c r="B94" s="320"/>
      <c r="C94" s="293"/>
      <c r="D94" s="15"/>
      <c r="E94" s="22"/>
      <c r="G94" s="12"/>
      <c r="H94" s="320"/>
      <c r="I94" s="293"/>
      <c r="J94" s="15"/>
      <c r="K94" s="22"/>
      <c r="M94" s="12"/>
      <c r="N94" s="22"/>
      <c r="O94" s="22"/>
      <c r="P94" s="15"/>
      <c r="Q94" s="138"/>
      <c r="S94" s="12"/>
      <c r="T94" s="320"/>
      <c r="U94" s="293"/>
      <c r="V94" s="15"/>
      <c r="W94" s="22"/>
      <c r="Y94" s="12"/>
      <c r="Z94" s="320"/>
      <c r="AA94" s="293"/>
      <c r="AB94" s="15"/>
      <c r="AC94" s="22"/>
    </row>
    <row r="95" spans="1:29" s="2" customFormat="1">
      <c r="A95" s="12"/>
      <c r="B95" s="320"/>
      <c r="C95" s="293"/>
      <c r="D95" s="15"/>
      <c r="E95" s="22"/>
      <c r="G95" s="12"/>
      <c r="H95" s="320"/>
      <c r="I95" s="293"/>
      <c r="J95" s="15"/>
      <c r="K95" s="22"/>
      <c r="M95" s="12"/>
      <c r="N95" s="22"/>
      <c r="O95" s="22"/>
      <c r="P95" s="15"/>
      <c r="Q95" s="138"/>
      <c r="S95" s="12"/>
      <c r="T95" s="320"/>
      <c r="U95" s="293"/>
      <c r="V95" s="15"/>
      <c r="W95" s="22"/>
      <c r="Y95" s="12"/>
      <c r="Z95" s="320"/>
      <c r="AA95" s="293"/>
      <c r="AB95" s="15"/>
      <c r="AC95" s="22"/>
    </row>
    <row r="96" spans="1:29" s="2" customFormat="1">
      <c r="A96" s="12"/>
      <c r="B96" s="320"/>
      <c r="C96" s="293"/>
      <c r="D96" s="15"/>
      <c r="E96" s="22"/>
      <c r="G96" s="12"/>
      <c r="H96" s="320"/>
      <c r="I96" s="293"/>
      <c r="J96" s="15"/>
      <c r="K96" s="22"/>
      <c r="M96" s="12"/>
      <c r="N96" s="22"/>
      <c r="O96" s="22"/>
      <c r="P96" s="15"/>
      <c r="Q96" s="138"/>
      <c r="S96" s="12"/>
      <c r="T96" s="320"/>
      <c r="U96" s="293"/>
      <c r="V96" s="15"/>
      <c r="W96" s="22"/>
      <c r="Y96" s="12"/>
      <c r="Z96" s="320"/>
      <c r="AA96" s="293"/>
      <c r="AB96" s="15"/>
      <c r="AC96" s="22"/>
    </row>
    <row r="97" spans="1:29" s="2" customFormat="1">
      <c r="A97" s="12"/>
      <c r="B97" s="320"/>
      <c r="C97" s="293"/>
      <c r="D97" s="15"/>
      <c r="E97" s="22"/>
      <c r="G97" s="12"/>
      <c r="H97" s="320"/>
      <c r="I97" s="293"/>
      <c r="J97" s="15"/>
      <c r="K97" s="22"/>
      <c r="M97" s="12"/>
      <c r="N97" s="22"/>
      <c r="O97" s="22"/>
      <c r="P97" s="15"/>
      <c r="Q97" s="22"/>
      <c r="S97" s="12"/>
      <c r="T97" s="320"/>
      <c r="U97" s="293"/>
      <c r="V97" s="15"/>
      <c r="W97" s="22"/>
      <c r="Y97" s="12"/>
      <c r="Z97" s="320"/>
      <c r="AA97" s="293"/>
      <c r="AB97" s="15"/>
      <c r="AC97" s="22"/>
    </row>
    <row r="98" spans="1:29" s="2" customFormat="1">
      <c r="A98" s="12"/>
      <c r="B98" s="320"/>
      <c r="C98" s="293"/>
      <c r="D98" s="15"/>
      <c r="E98" s="22"/>
      <c r="G98" s="12"/>
      <c r="H98" s="320"/>
      <c r="I98" s="293"/>
      <c r="J98" s="15"/>
      <c r="K98" s="22"/>
      <c r="M98" s="12"/>
      <c r="N98" s="22"/>
      <c r="O98" s="22"/>
      <c r="P98" s="15"/>
      <c r="Q98" s="22"/>
      <c r="S98" s="12"/>
      <c r="T98" s="320"/>
      <c r="U98" s="293"/>
      <c r="V98" s="15"/>
      <c r="W98" s="22"/>
      <c r="Y98" s="12"/>
      <c r="Z98" s="320"/>
      <c r="AA98" s="293"/>
      <c r="AB98" s="15"/>
      <c r="AC98" s="22"/>
    </row>
    <row r="99" spans="1:29" s="2" customFormat="1">
      <c r="A99" s="12"/>
      <c r="B99" s="320"/>
      <c r="C99" s="293"/>
      <c r="D99" s="15"/>
      <c r="E99" s="22"/>
      <c r="G99" s="12"/>
      <c r="H99" s="320"/>
      <c r="I99" s="293"/>
      <c r="J99" s="15"/>
      <c r="K99" s="22"/>
      <c r="M99" s="12"/>
      <c r="N99" s="22"/>
      <c r="O99" s="22"/>
      <c r="P99" s="15"/>
      <c r="Q99" s="22"/>
      <c r="S99" s="12"/>
      <c r="T99" s="320"/>
      <c r="U99" s="293"/>
      <c r="V99" s="15"/>
      <c r="W99" s="22"/>
      <c r="Y99" s="12"/>
      <c r="Z99" s="320"/>
      <c r="AA99" s="293"/>
      <c r="AB99" s="15"/>
      <c r="AC99" s="22"/>
    </row>
    <row r="100" spans="1:29" s="2" customFormat="1">
      <c r="A100" s="12"/>
      <c r="B100" s="320"/>
      <c r="C100" s="293"/>
      <c r="D100" s="15"/>
      <c r="E100" s="22"/>
      <c r="G100" s="12"/>
      <c r="H100" s="320"/>
      <c r="I100" s="293"/>
      <c r="J100" s="15"/>
      <c r="K100" s="22"/>
      <c r="M100" s="12"/>
      <c r="N100" s="22"/>
      <c r="O100" s="22"/>
      <c r="P100" s="15"/>
      <c r="Q100" s="22"/>
      <c r="S100" s="12"/>
      <c r="T100" s="320"/>
      <c r="U100" s="293"/>
      <c r="V100" s="15"/>
      <c r="W100" s="22"/>
      <c r="Y100" s="12"/>
      <c r="Z100" s="320"/>
      <c r="AA100" s="293"/>
      <c r="AB100" s="15"/>
      <c r="AC100" s="22"/>
    </row>
    <row r="101" spans="1:29" s="2" customFormat="1">
      <c r="A101" s="12"/>
      <c r="B101" s="320"/>
      <c r="C101" s="293"/>
      <c r="D101" s="15"/>
      <c r="E101" s="22"/>
      <c r="G101" s="12"/>
      <c r="H101" s="320"/>
      <c r="I101" s="293"/>
      <c r="J101" s="15"/>
      <c r="K101" s="22"/>
      <c r="M101" s="12"/>
      <c r="N101" s="22"/>
      <c r="O101" s="22"/>
      <c r="P101" s="15"/>
      <c r="Q101" s="22"/>
      <c r="S101" s="12"/>
      <c r="T101" s="320"/>
      <c r="U101" s="293"/>
      <c r="V101" s="15"/>
      <c r="W101" s="22"/>
      <c r="Y101" s="12"/>
      <c r="Z101" s="320"/>
      <c r="AA101" s="293"/>
      <c r="AB101" s="15"/>
      <c r="AC101" s="22"/>
    </row>
    <row r="102" spans="1:29" s="2" customFormat="1">
      <c r="A102" s="12"/>
      <c r="B102" s="320"/>
      <c r="C102" s="293"/>
      <c r="D102" s="15"/>
      <c r="E102" s="22"/>
      <c r="G102" s="12"/>
      <c r="H102" s="320"/>
      <c r="I102" s="293"/>
      <c r="J102" s="15"/>
      <c r="K102" s="22"/>
      <c r="M102" s="12"/>
      <c r="N102" s="22"/>
      <c r="O102" s="22"/>
      <c r="P102" s="15"/>
      <c r="Q102" s="138"/>
      <c r="S102" s="12"/>
      <c r="T102" s="320"/>
      <c r="U102" s="293"/>
      <c r="V102" s="15"/>
      <c r="W102" s="22"/>
      <c r="Y102" s="12"/>
      <c r="Z102" s="320"/>
      <c r="AA102" s="293"/>
      <c r="AB102" s="15"/>
      <c r="AC102" s="22"/>
    </row>
    <row r="103" spans="1:29" s="2" customFormat="1">
      <c r="A103" s="12"/>
      <c r="B103" s="320"/>
      <c r="C103" s="293"/>
      <c r="D103" s="15"/>
      <c r="E103" s="22"/>
      <c r="G103" s="12"/>
      <c r="H103" s="320"/>
      <c r="I103" s="293"/>
      <c r="J103" s="15"/>
      <c r="K103" s="22"/>
      <c r="M103" s="12"/>
      <c r="N103" s="22"/>
      <c r="O103" s="22"/>
      <c r="P103" s="15"/>
      <c r="Q103" s="22"/>
      <c r="S103" s="12"/>
      <c r="T103" s="320"/>
      <c r="U103" s="293"/>
      <c r="V103" s="15"/>
      <c r="W103" s="22"/>
      <c r="Y103" s="12"/>
      <c r="Z103" s="320"/>
      <c r="AA103" s="293"/>
      <c r="AB103" s="15"/>
      <c r="AC103" s="22"/>
    </row>
    <row r="104" spans="1:29" s="2" customFormat="1">
      <c r="A104" s="12"/>
      <c r="B104" s="320"/>
      <c r="C104" s="293"/>
      <c r="D104" s="15"/>
      <c r="E104" s="22"/>
      <c r="G104" s="12"/>
      <c r="H104" s="320"/>
      <c r="I104" s="293"/>
      <c r="J104" s="15"/>
      <c r="K104" s="22"/>
      <c r="M104" s="12"/>
      <c r="N104" s="22"/>
      <c r="O104" s="22"/>
      <c r="P104" s="15"/>
      <c r="Q104" s="22"/>
      <c r="S104" s="12"/>
      <c r="T104" s="320"/>
      <c r="U104" s="293"/>
      <c r="V104" s="15"/>
      <c r="W104" s="22"/>
      <c r="Y104" s="12"/>
      <c r="Z104" s="320"/>
      <c r="AA104" s="293"/>
      <c r="AB104" s="15"/>
      <c r="AC104" s="22"/>
    </row>
    <row r="105" spans="1:29" s="2" customFormat="1">
      <c r="A105" s="12"/>
      <c r="B105" s="320"/>
      <c r="C105" s="293"/>
      <c r="D105" s="15"/>
      <c r="E105" s="22"/>
      <c r="G105" s="12"/>
      <c r="H105" s="320"/>
      <c r="I105" s="293"/>
      <c r="J105" s="15"/>
      <c r="K105" s="22"/>
      <c r="M105" s="12"/>
      <c r="N105" s="22"/>
      <c r="O105" s="22"/>
      <c r="P105" s="15"/>
      <c r="Q105" s="22"/>
      <c r="S105" s="12"/>
      <c r="T105" s="320"/>
      <c r="U105" s="293"/>
      <c r="V105" s="15"/>
      <c r="W105" s="22"/>
      <c r="Y105" s="12"/>
      <c r="Z105" s="320"/>
      <c r="AA105" s="293"/>
      <c r="AB105" s="15"/>
      <c r="AC105" s="22"/>
    </row>
    <row r="106" spans="1:29" s="2" customFormat="1">
      <c r="A106" s="12"/>
      <c r="B106" s="320"/>
      <c r="C106" s="293"/>
      <c r="D106" s="15"/>
      <c r="E106" s="22"/>
      <c r="G106" s="12"/>
      <c r="H106" s="320"/>
      <c r="I106" s="293"/>
      <c r="J106" s="15"/>
      <c r="K106" s="22"/>
      <c r="M106" s="12"/>
      <c r="N106" s="22"/>
      <c r="O106" s="22"/>
      <c r="P106" s="15"/>
      <c r="Q106" s="22"/>
      <c r="S106" s="12"/>
      <c r="T106" s="320"/>
      <c r="U106" s="293"/>
      <c r="V106" s="15"/>
      <c r="W106" s="22"/>
      <c r="Y106" s="12"/>
      <c r="Z106" s="320"/>
      <c r="AA106" s="293"/>
      <c r="AB106" s="15"/>
      <c r="AC106" s="22"/>
    </row>
    <row r="107" spans="1:29" s="2" customFormat="1">
      <c r="A107" s="12"/>
      <c r="B107" s="320"/>
      <c r="C107" s="293"/>
      <c r="D107" s="15"/>
      <c r="E107" s="22"/>
      <c r="G107" s="12"/>
      <c r="H107" s="320"/>
      <c r="I107" s="293"/>
      <c r="J107" s="15"/>
      <c r="K107" s="22"/>
      <c r="M107" s="12"/>
      <c r="N107" s="22"/>
      <c r="O107" s="22"/>
      <c r="P107" s="15"/>
      <c r="Q107" s="22"/>
      <c r="S107" s="12"/>
      <c r="T107" s="320"/>
      <c r="U107" s="293"/>
      <c r="V107" s="15"/>
      <c r="W107" s="22"/>
      <c r="Y107" s="12"/>
      <c r="Z107" s="320"/>
      <c r="AA107" s="293"/>
      <c r="AB107" s="15"/>
      <c r="AC107" s="22"/>
    </row>
    <row r="108" spans="1:29" s="2" customFormat="1">
      <c r="A108" s="12"/>
      <c r="B108" s="320"/>
      <c r="C108" s="293"/>
      <c r="D108" s="15"/>
      <c r="E108" s="22"/>
      <c r="G108" s="12"/>
      <c r="H108" s="320"/>
      <c r="I108" s="293"/>
      <c r="J108" s="15"/>
      <c r="K108" s="22"/>
      <c r="M108" s="12"/>
      <c r="N108" s="22"/>
      <c r="O108" s="22"/>
      <c r="P108" s="15"/>
      <c r="Q108" s="138"/>
      <c r="S108" s="12"/>
      <c r="T108" s="320"/>
      <c r="U108" s="293"/>
      <c r="V108" s="15"/>
      <c r="W108" s="22"/>
      <c r="Y108" s="12"/>
      <c r="Z108" s="320"/>
      <c r="AA108" s="293"/>
      <c r="AB108" s="15"/>
      <c r="AC108" s="22"/>
    </row>
    <row r="109" spans="1:29" s="2" customFormat="1">
      <c r="A109" s="12"/>
      <c r="B109" s="320"/>
      <c r="C109" s="293"/>
      <c r="D109" s="15"/>
      <c r="E109" s="22"/>
      <c r="G109" s="12"/>
      <c r="H109" s="320"/>
      <c r="I109" s="293"/>
      <c r="J109" s="15"/>
      <c r="K109" s="22"/>
      <c r="M109" s="12"/>
      <c r="N109" s="22"/>
      <c r="O109" s="22"/>
      <c r="P109" s="15"/>
      <c r="Q109" s="22"/>
      <c r="S109" s="12"/>
      <c r="T109" s="320"/>
      <c r="U109" s="293"/>
      <c r="V109" s="15"/>
      <c r="W109" s="22"/>
      <c r="Y109" s="12"/>
      <c r="Z109" s="320"/>
      <c r="AA109" s="293"/>
      <c r="AB109" s="15"/>
      <c r="AC109" s="22"/>
    </row>
    <row r="110" spans="1:29" s="2" customFormat="1">
      <c r="A110" s="12"/>
      <c r="B110" s="320"/>
      <c r="C110" s="293"/>
      <c r="D110" s="15"/>
      <c r="E110" s="22"/>
      <c r="G110" s="12"/>
      <c r="H110" s="320"/>
      <c r="I110" s="293"/>
      <c r="J110" s="15"/>
      <c r="K110" s="22"/>
      <c r="M110" s="12"/>
      <c r="N110" s="22"/>
      <c r="O110" s="22"/>
      <c r="P110" s="15"/>
      <c r="Q110" s="22"/>
      <c r="S110" s="12"/>
      <c r="T110" s="320"/>
      <c r="U110" s="293"/>
      <c r="V110" s="15"/>
      <c r="W110" s="22"/>
      <c r="Y110" s="12"/>
      <c r="Z110" s="320"/>
      <c r="AA110" s="293"/>
      <c r="AB110" s="15"/>
      <c r="AC110" s="22"/>
    </row>
    <row r="111" spans="1:29" s="2" customFormat="1">
      <c r="A111" s="12"/>
      <c r="B111" s="320"/>
      <c r="C111" s="293"/>
      <c r="D111" s="15"/>
      <c r="E111" s="22"/>
      <c r="G111" s="12"/>
      <c r="H111" s="320"/>
      <c r="I111" s="293"/>
      <c r="J111" s="15"/>
      <c r="K111" s="22"/>
      <c r="M111" s="12"/>
      <c r="N111" s="22"/>
      <c r="O111" s="22"/>
      <c r="P111" s="15"/>
      <c r="Q111" s="22"/>
      <c r="S111" s="12"/>
      <c r="T111" s="320"/>
      <c r="U111" s="293"/>
      <c r="V111" s="15"/>
      <c r="W111" s="22"/>
      <c r="Y111" s="12"/>
      <c r="Z111" s="320"/>
      <c r="AA111" s="293"/>
      <c r="AB111" s="15"/>
      <c r="AC111" s="22"/>
    </row>
    <row r="112" spans="1:29" s="2" customFormat="1">
      <c r="A112" s="12"/>
      <c r="B112" s="320"/>
      <c r="C112" s="293"/>
      <c r="D112" s="15"/>
      <c r="E112" s="22"/>
      <c r="G112" s="12"/>
      <c r="H112" s="320"/>
      <c r="I112" s="293"/>
      <c r="J112" s="15"/>
      <c r="K112" s="22"/>
      <c r="M112" s="12"/>
      <c r="N112" s="22"/>
      <c r="O112" s="22"/>
      <c r="P112" s="15"/>
      <c r="Q112" s="22"/>
      <c r="S112" s="12"/>
      <c r="T112" s="320"/>
      <c r="U112" s="293"/>
      <c r="V112" s="15"/>
      <c r="W112" s="22"/>
      <c r="Y112" s="12"/>
      <c r="Z112" s="320"/>
      <c r="AA112" s="293"/>
      <c r="AB112" s="15"/>
      <c r="AC112" s="22"/>
    </row>
    <row r="113" spans="1:29" s="2" customFormat="1">
      <c r="A113" s="12"/>
      <c r="B113" s="320"/>
      <c r="C113" s="293"/>
      <c r="D113" s="15"/>
      <c r="E113" s="22"/>
      <c r="G113" s="12"/>
      <c r="H113" s="320"/>
      <c r="I113" s="293"/>
      <c r="J113" s="15"/>
      <c r="K113" s="22"/>
      <c r="M113" s="12"/>
      <c r="N113" s="22"/>
      <c r="O113" s="22"/>
      <c r="P113" s="15"/>
      <c r="Q113" s="22"/>
      <c r="S113" s="12"/>
      <c r="T113" s="320"/>
      <c r="U113" s="293"/>
      <c r="V113" s="15"/>
      <c r="W113" s="22"/>
      <c r="Y113" s="12"/>
      <c r="Z113" s="320"/>
      <c r="AA113" s="293"/>
      <c r="AB113" s="15"/>
      <c r="AC113" s="22"/>
    </row>
    <row r="114" spans="1:29" s="2" customFormat="1">
      <c r="A114" s="12"/>
      <c r="B114" s="320"/>
      <c r="C114" s="293"/>
      <c r="D114" s="15"/>
      <c r="E114" s="22"/>
      <c r="G114" s="12"/>
      <c r="H114" s="320"/>
      <c r="I114" s="293"/>
      <c r="J114" s="15"/>
      <c r="K114" s="22"/>
      <c r="M114" s="12"/>
      <c r="N114" s="22"/>
      <c r="O114" s="22"/>
      <c r="P114" s="15"/>
      <c r="Q114" s="138"/>
      <c r="S114" s="12"/>
      <c r="T114" s="320"/>
      <c r="U114" s="293"/>
      <c r="V114" s="15"/>
      <c r="W114" s="22"/>
      <c r="Y114" s="12"/>
      <c r="Z114" s="320"/>
      <c r="AA114" s="293"/>
      <c r="AB114" s="15"/>
      <c r="AC114" s="22"/>
    </row>
    <row r="115" spans="1:29" s="2" customFormat="1">
      <c r="A115" s="12"/>
      <c r="B115" s="320"/>
      <c r="C115" s="293"/>
      <c r="D115" s="15"/>
      <c r="E115" s="22"/>
      <c r="G115" s="12"/>
      <c r="H115" s="320"/>
      <c r="I115" s="293"/>
      <c r="J115" s="15"/>
      <c r="K115" s="22"/>
      <c r="M115" s="12"/>
      <c r="N115" s="22"/>
      <c r="O115" s="22"/>
      <c r="P115" s="15"/>
      <c r="Q115" s="22"/>
      <c r="S115" s="12"/>
      <c r="T115" s="320"/>
      <c r="U115" s="293"/>
      <c r="V115" s="15"/>
      <c r="W115" s="22"/>
      <c r="Y115" s="12"/>
      <c r="Z115" s="320"/>
      <c r="AA115" s="293"/>
      <c r="AB115" s="15"/>
      <c r="AC115" s="22"/>
    </row>
    <row r="116" spans="1:29" s="2" customFormat="1">
      <c r="A116" s="12"/>
      <c r="B116" s="320"/>
      <c r="C116" s="293"/>
      <c r="D116" s="15"/>
      <c r="E116" s="22"/>
      <c r="G116" s="12"/>
      <c r="H116" s="320"/>
      <c r="I116" s="293"/>
      <c r="J116" s="15"/>
      <c r="K116" s="22"/>
      <c r="M116" s="12"/>
      <c r="N116" s="22"/>
      <c r="O116" s="22"/>
      <c r="P116" s="15"/>
      <c r="Q116" s="22"/>
      <c r="S116" s="12"/>
      <c r="T116" s="320"/>
      <c r="U116" s="293"/>
      <c r="V116" s="15"/>
      <c r="W116" s="22"/>
      <c r="Y116" s="12"/>
      <c r="Z116" s="320"/>
      <c r="AA116" s="293"/>
      <c r="AB116" s="15"/>
      <c r="AC116" s="22"/>
    </row>
    <row r="117" spans="1:29" s="2" customFormat="1">
      <c r="A117" s="12"/>
      <c r="B117" s="320"/>
      <c r="C117" s="293"/>
      <c r="D117" s="15"/>
      <c r="E117" s="22"/>
      <c r="G117" s="12"/>
      <c r="H117" s="320"/>
      <c r="I117" s="293"/>
      <c r="J117" s="15"/>
      <c r="K117" s="22"/>
      <c r="M117" s="12"/>
      <c r="N117" s="22"/>
      <c r="O117" s="22"/>
      <c r="P117" s="15"/>
      <c r="Q117" s="22"/>
      <c r="S117" s="12"/>
      <c r="T117" s="320"/>
      <c r="U117" s="293"/>
      <c r="V117" s="15"/>
      <c r="W117" s="22"/>
      <c r="Y117" s="12"/>
      <c r="Z117" s="320"/>
      <c r="AA117" s="293"/>
      <c r="AB117" s="15"/>
      <c r="AC117" s="22"/>
    </row>
    <row r="118" spans="1:29" s="2" customFormat="1">
      <c r="A118" s="12"/>
      <c r="B118" s="320"/>
      <c r="C118" s="293"/>
      <c r="D118" s="15"/>
      <c r="E118" s="22"/>
      <c r="G118" s="12"/>
      <c r="H118" s="320"/>
      <c r="I118" s="293"/>
      <c r="J118" s="15"/>
      <c r="K118" s="22"/>
      <c r="M118" s="12"/>
      <c r="N118" s="22"/>
      <c r="O118" s="22"/>
      <c r="P118" s="15"/>
      <c r="Q118" s="22"/>
      <c r="S118" s="12"/>
      <c r="T118" s="320"/>
      <c r="U118" s="293"/>
      <c r="V118" s="15"/>
      <c r="W118" s="22"/>
      <c r="Y118" s="12"/>
      <c r="Z118" s="320"/>
      <c r="AA118" s="293"/>
      <c r="AB118" s="15"/>
      <c r="AC118" s="22"/>
    </row>
    <row r="119" spans="1:29" s="2" customFormat="1">
      <c r="A119" s="12"/>
      <c r="B119" s="320"/>
      <c r="C119" s="293"/>
      <c r="D119" s="15"/>
      <c r="E119" s="22"/>
      <c r="G119" s="12"/>
      <c r="H119" s="320"/>
      <c r="I119" s="293"/>
      <c r="J119" s="15"/>
      <c r="K119" s="22"/>
      <c r="M119" s="12"/>
      <c r="N119" s="22"/>
      <c r="O119" s="22"/>
      <c r="P119" s="15"/>
      <c r="Q119" s="22"/>
      <c r="S119" s="12"/>
      <c r="T119" s="320"/>
      <c r="U119" s="293"/>
      <c r="V119" s="15"/>
      <c r="W119" s="22"/>
      <c r="Y119" s="12"/>
      <c r="Z119" s="320"/>
      <c r="AA119" s="293"/>
      <c r="AB119" s="15"/>
      <c r="AC119" s="22"/>
    </row>
    <row r="120" spans="1:29" s="2" customFormat="1">
      <c r="A120" s="12"/>
      <c r="B120" s="320"/>
      <c r="C120" s="293"/>
      <c r="D120" s="15"/>
      <c r="E120" s="22"/>
      <c r="G120" s="12"/>
      <c r="H120" s="320"/>
      <c r="I120" s="293"/>
      <c r="J120" s="15"/>
      <c r="K120" s="22"/>
      <c r="M120" s="12"/>
      <c r="N120" s="22"/>
      <c r="O120" s="22"/>
      <c r="P120" s="15"/>
      <c r="Q120" s="22"/>
      <c r="S120" s="12"/>
      <c r="T120" s="320"/>
      <c r="U120" s="293"/>
      <c r="V120" s="15"/>
      <c r="W120" s="22"/>
      <c r="Y120" s="12"/>
      <c r="Z120" s="320"/>
      <c r="AA120" s="293"/>
      <c r="AB120" s="15"/>
      <c r="AC120" s="22"/>
    </row>
    <row r="121" spans="1:29" s="2" customFormat="1">
      <c r="A121" s="12"/>
      <c r="B121" s="320"/>
      <c r="C121" s="293"/>
      <c r="D121" s="15"/>
      <c r="E121" s="22"/>
      <c r="G121" s="12"/>
      <c r="H121" s="320"/>
      <c r="I121" s="293"/>
      <c r="J121" s="15"/>
      <c r="K121" s="22"/>
      <c r="M121" s="12"/>
      <c r="N121" s="22"/>
      <c r="O121" s="22"/>
      <c r="P121" s="15"/>
      <c r="Q121" s="22"/>
      <c r="S121" s="12"/>
      <c r="T121" s="320"/>
      <c r="U121" s="293"/>
      <c r="V121" s="15"/>
      <c r="W121" s="22"/>
      <c r="Y121" s="12"/>
      <c r="Z121" s="320"/>
      <c r="AA121" s="293"/>
      <c r="AB121" s="15"/>
      <c r="AC121" s="22"/>
    </row>
    <row r="122" spans="1:29" s="2" customFormat="1">
      <c r="A122" s="12"/>
      <c r="B122" s="320"/>
      <c r="C122" s="293"/>
      <c r="D122" s="15"/>
      <c r="E122" s="22"/>
      <c r="G122" s="12"/>
      <c r="H122" s="320"/>
      <c r="I122" s="293"/>
      <c r="J122" s="15"/>
      <c r="K122" s="22"/>
      <c r="M122" s="12"/>
      <c r="N122" s="22"/>
      <c r="O122" s="22"/>
      <c r="P122" s="15"/>
      <c r="Q122" s="22"/>
      <c r="S122" s="12"/>
      <c r="T122" s="320"/>
      <c r="U122" s="293"/>
      <c r="V122" s="15"/>
      <c r="W122" s="22"/>
      <c r="Y122" s="12"/>
      <c r="Z122" s="320"/>
      <c r="AA122" s="293"/>
      <c r="AB122" s="15"/>
      <c r="AC122" s="22"/>
    </row>
    <row r="123" spans="1:29">
      <c r="A123" s="10" t="s">
        <v>12</v>
      </c>
      <c r="B123" s="321"/>
      <c r="C123" s="322"/>
      <c r="D123" s="78">
        <f>SUM(D94:D122)</f>
        <v>0</v>
      </c>
      <c r="E123" s="23"/>
      <c r="G123" s="10" t="s">
        <v>12</v>
      </c>
      <c r="H123" s="321"/>
      <c r="I123" s="322"/>
      <c r="J123" s="78">
        <f>SUM(J94:J122)</f>
        <v>0</v>
      </c>
      <c r="K123" s="23"/>
      <c r="M123" s="10" t="s">
        <v>12</v>
      </c>
      <c r="N123" s="23"/>
      <c r="O123" s="23"/>
      <c r="P123" s="78">
        <f>SUM(P94:P122)</f>
        <v>0</v>
      </c>
      <c r="Q123" s="23"/>
      <c r="S123" s="10" t="s">
        <v>12</v>
      </c>
      <c r="T123" s="321"/>
      <c r="U123" s="322"/>
      <c r="V123" s="78">
        <f>SUM(V94:V122)</f>
        <v>0</v>
      </c>
      <c r="W123" s="23"/>
      <c r="Y123" s="10" t="s">
        <v>12</v>
      </c>
      <c r="Z123" s="321"/>
      <c r="AA123" s="322"/>
      <c r="AB123" s="78">
        <f>SUM(AB94:AB122)</f>
        <v>0</v>
      </c>
      <c r="AC123" s="23"/>
    </row>
    <row r="125" spans="1:29">
      <c r="A125" s="318" t="s">
        <v>137</v>
      </c>
      <c r="B125" s="319"/>
      <c r="C125" s="319"/>
      <c r="D125" s="319"/>
      <c r="E125" s="293"/>
      <c r="G125" s="318" t="s">
        <v>137</v>
      </c>
      <c r="H125" s="319"/>
      <c r="I125" s="319"/>
      <c r="J125" s="319"/>
      <c r="K125" s="293"/>
      <c r="M125" s="318" t="s">
        <v>137</v>
      </c>
      <c r="N125" s="319"/>
      <c r="O125" s="319"/>
      <c r="P125" s="319"/>
      <c r="Q125" s="293"/>
      <c r="S125" s="318" t="s">
        <v>137</v>
      </c>
      <c r="T125" s="319"/>
      <c r="U125" s="319"/>
      <c r="V125" s="319"/>
      <c r="W125" s="293"/>
      <c r="Y125" s="318" t="s">
        <v>137</v>
      </c>
      <c r="Z125" s="319"/>
      <c r="AA125" s="319"/>
      <c r="AB125" s="319"/>
      <c r="AC125" s="293"/>
    </row>
    <row r="126" spans="1:29">
      <c r="A126" s="10" t="s">
        <v>17</v>
      </c>
      <c r="B126" s="331" t="s">
        <v>290</v>
      </c>
      <c r="C126" s="332"/>
      <c r="D126" s="21" t="s">
        <v>19</v>
      </c>
      <c r="E126" s="21" t="s">
        <v>132</v>
      </c>
      <c r="G126" s="10" t="s">
        <v>17</v>
      </c>
      <c r="H126" s="331" t="s">
        <v>290</v>
      </c>
      <c r="I126" s="332"/>
      <c r="J126" s="21" t="s">
        <v>19</v>
      </c>
      <c r="K126" s="21" t="s">
        <v>132</v>
      </c>
      <c r="M126" s="10" t="s">
        <v>17</v>
      </c>
      <c r="N126" s="21" t="s">
        <v>18</v>
      </c>
      <c r="O126" s="73" t="s">
        <v>134</v>
      </c>
      <c r="P126" s="21" t="s">
        <v>19</v>
      </c>
      <c r="Q126" s="21" t="s">
        <v>132</v>
      </c>
      <c r="S126" s="10" t="s">
        <v>17</v>
      </c>
      <c r="T126" s="331" t="s">
        <v>290</v>
      </c>
      <c r="U126" s="332"/>
      <c r="V126" s="21" t="s">
        <v>19</v>
      </c>
      <c r="W126" s="21" t="s">
        <v>132</v>
      </c>
      <c r="Y126" s="10" t="s">
        <v>17</v>
      </c>
      <c r="Z126" s="331" t="s">
        <v>290</v>
      </c>
      <c r="AA126" s="332"/>
      <c r="AB126" s="21" t="s">
        <v>19</v>
      </c>
      <c r="AC126" s="21" t="s">
        <v>132</v>
      </c>
    </row>
    <row r="127" spans="1:29" s="2" customFormat="1">
      <c r="A127" s="12"/>
      <c r="B127" s="320"/>
      <c r="C127" s="293"/>
      <c r="D127" s="15"/>
      <c r="E127" s="138"/>
      <c r="G127" s="12"/>
      <c r="H127" s="320"/>
      <c r="I127" s="293"/>
      <c r="J127" s="15"/>
      <c r="K127" s="140"/>
      <c r="M127" s="142"/>
      <c r="N127" s="22"/>
      <c r="O127" s="22"/>
      <c r="P127" s="15"/>
      <c r="Q127" s="140"/>
      <c r="S127" s="12"/>
      <c r="T127" s="320"/>
      <c r="U127" s="293"/>
      <c r="V127" s="15"/>
      <c r="W127" s="22"/>
      <c r="Y127" s="12"/>
      <c r="Z127" s="320"/>
      <c r="AA127" s="293"/>
      <c r="AB127" s="15"/>
      <c r="AC127" s="22"/>
    </row>
    <row r="128" spans="1:29" s="2" customFormat="1">
      <c r="A128" s="12"/>
      <c r="B128" s="320"/>
      <c r="C128" s="293"/>
      <c r="D128" s="15"/>
      <c r="E128" s="138"/>
      <c r="G128" s="12"/>
      <c r="H128" s="320"/>
      <c r="I128" s="293"/>
      <c r="J128" s="15"/>
      <c r="K128" s="22"/>
      <c r="M128" s="12"/>
      <c r="N128" s="22"/>
      <c r="O128" s="22"/>
      <c r="P128" s="15"/>
      <c r="Q128" s="22"/>
      <c r="S128" s="12"/>
      <c r="T128" s="320"/>
      <c r="U128" s="293"/>
      <c r="V128" s="15"/>
      <c r="W128" s="22"/>
      <c r="Y128" s="12"/>
      <c r="Z128" s="320"/>
      <c r="AA128" s="293"/>
      <c r="AB128" s="15"/>
      <c r="AC128" s="22"/>
    </row>
    <row r="129" spans="1:29" s="2" customFormat="1">
      <c r="A129" s="12"/>
      <c r="B129" s="320"/>
      <c r="C129" s="293"/>
      <c r="D129" s="15"/>
      <c r="E129" s="22"/>
      <c r="G129" s="12"/>
      <c r="H129" s="320"/>
      <c r="I129" s="293"/>
      <c r="J129" s="15"/>
      <c r="K129" s="22"/>
      <c r="M129" s="12"/>
      <c r="N129" s="22"/>
      <c r="O129" s="22"/>
      <c r="P129" s="15"/>
      <c r="Q129" s="22"/>
      <c r="S129" s="12"/>
      <c r="T129" s="320"/>
      <c r="U129" s="293"/>
      <c r="V129" s="15"/>
      <c r="W129" s="22"/>
      <c r="Y129" s="12"/>
      <c r="Z129" s="320"/>
      <c r="AA129" s="293"/>
      <c r="AB129" s="15"/>
      <c r="AC129" s="22"/>
    </row>
    <row r="130" spans="1:29" s="2" customFormat="1">
      <c r="A130" s="12"/>
      <c r="B130" s="320"/>
      <c r="C130" s="293"/>
      <c r="D130" s="15"/>
      <c r="E130" s="22"/>
      <c r="G130" s="12"/>
      <c r="H130" s="320"/>
      <c r="I130" s="293"/>
      <c r="J130" s="15"/>
      <c r="K130" s="22"/>
      <c r="M130" s="12"/>
      <c r="N130" s="22"/>
      <c r="O130" s="22"/>
      <c r="P130" s="15"/>
      <c r="Q130" s="22"/>
      <c r="S130" s="357"/>
      <c r="T130" s="320"/>
      <c r="U130" s="293"/>
      <c r="V130" s="15"/>
      <c r="W130" s="22"/>
      <c r="Y130" s="12"/>
      <c r="Z130" s="320"/>
      <c r="AA130" s="293"/>
      <c r="AB130" s="15"/>
      <c r="AC130" s="22"/>
    </row>
    <row r="131" spans="1:29" s="2" customFormat="1" ht="13.05" customHeight="1">
      <c r="A131" s="12"/>
      <c r="B131" s="320"/>
      <c r="C131" s="293"/>
      <c r="D131" s="15"/>
      <c r="E131" s="22"/>
      <c r="G131" s="12"/>
      <c r="H131" s="320"/>
      <c r="I131" s="293"/>
      <c r="J131" s="15"/>
      <c r="K131" s="22"/>
      <c r="M131" s="12"/>
      <c r="N131" s="22"/>
      <c r="O131" s="22"/>
      <c r="P131" s="15"/>
      <c r="Q131" s="22"/>
      <c r="S131" s="12"/>
      <c r="T131" s="324"/>
      <c r="U131" s="293"/>
      <c r="V131" s="15"/>
      <c r="W131" s="22"/>
      <c r="Y131" s="12"/>
      <c r="Z131" s="320"/>
      <c r="AA131" s="293"/>
      <c r="AB131" s="15"/>
      <c r="AC131" s="22"/>
    </row>
    <row r="132" spans="1:29" s="2" customFormat="1">
      <c r="A132" s="12"/>
      <c r="B132" s="320"/>
      <c r="C132" s="293"/>
      <c r="D132" s="15"/>
      <c r="E132" s="138"/>
      <c r="G132" s="12"/>
      <c r="H132" s="320"/>
      <c r="I132" s="293"/>
      <c r="J132" s="15"/>
      <c r="K132" s="22"/>
      <c r="M132" s="12"/>
      <c r="N132" s="22"/>
      <c r="O132" s="22"/>
      <c r="P132" s="15"/>
      <c r="Q132" s="22"/>
      <c r="S132" s="12"/>
      <c r="T132" s="320"/>
      <c r="U132" s="293"/>
      <c r="V132" s="15"/>
      <c r="W132" s="22"/>
      <c r="Y132" s="12"/>
      <c r="Z132" s="320"/>
      <c r="AA132" s="293"/>
      <c r="AB132" s="15"/>
      <c r="AC132" s="22"/>
    </row>
    <row r="133" spans="1:29" s="2" customFormat="1">
      <c r="A133" s="12"/>
      <c r="B133" s="320"/>
      <c r="C133" s="293"/>
      <c r="D133" s="15"/>
      <c r="E133" s="22"/>
      <c r="G133" s="12"/>
      <c r="H133" s="320"/>
      <c r="I133" s="293"/>
      <c r="J133" s="15"/>
      <c r="K133" s="22"/>
      <c r="M133" s="12"/>
      <c r="N133" s="22"/>
      <c r="O133" s="22"/>
      <c r="P133" s="15"/>
      <c r="Q133" s="22"/>
      <c r="S133" s="12"/>
      <c r="T133" s="320"/>
      <c r="U133" s="293"/>
      <c r="V133" s="205"/>
      <c r="W133" s="342"/>
      <c r="Y133" s="12"/>
      <c r="Z133" s="320"/>
      <c r="AA133" s="293"/>
      <c r="AB133" s="15"/>
      <c r="AC133" s="22"/>
    </row>
    <row r="134" spans="1:29" s="2" customFormat="1">
      <c r="A134" s="12"/>
      <c r="B134" s="320"/>
      <c r="C134" s="293"/>
      <c r="D134" s="15"/>
      <c r="E134" s="22"/>
      <c r="G134" s="12"/>
      <c r="H134" s="320"/>
      <c r="I134" s="293"/>
      <c r="J134" s="15"/>
      <c r="K134" s="22"/>
      <c r="M134" s="12"/>
      <c r="N134" s="22"/>
      <c r="O134" s="22"/>
      <c r="P134" s="15"/>
      <c r="Q134" s="22"/>
      <c r="S134" s="12"/>
      <c r="T134" s="320"/>
      <c r="U134" s="293"/>
      <c r="V134" s="15"/>
      <c r="W134" s="22"/>
      <c r="Y134" s="12"/>
      <c r="Z134" s="320"/>
      <c r="AA134" s="293"/>
      <c r="AB134" s="15"/>
      <c r="AC134" s="22"/>
    </row>
    <row r="135" spans="1:29" s="2" customFormat="1" ht="13.05" customHeight="1">
      <c r="A135" s="12"/>
      <c r="B135" s="320"/>
      <c r="C135" s="293"/>
      <c r="D135" s="15"/>
      <c r="E135" s="22"/>
      <c r="G135" s="12"/>
      <c r="H135" s="320"/>
      <c r="I135" s="293"/>
      <c r="J135" s="15"/>
      <c r="K135" s="22"/>
      <c r="M135" s="12"/>
      <c r="N135" s="22"/>
      <c r="O135" s="22"/>
      <c r="P135" s="15"/>
      <c r="Q135" s="22"/>
      <c r="S135" s="12"/>
      <c r="T135" s="320"/>
      <c r="U135" s="293"/>
      <c r="V135" s="15"/>
      <c r="W135" s="22"/>
      <c r="Y135" s="12"/>
      <c r="Z135" s="320"/>
      <c r="AA135" s="293"/>
      <c r="AB135" s="15"/>
      <c r="AC135" s="22"/>
    </row>
    <row r="136" spans="1:29" s="2" customFormat="1">
      <c r="A136" s="12"/>
      <c r="B136" s="320"/>
      <c r="C136" s="293"/>
      <c r="D136" s="15"/>
      <c r="E136" s="138"/>
      <c r="G136" s="12"/>
      <c r="H136" s="320"/>
      <c r="I136" s="293"/>
      <c r="J136" s="15"/>
      <c r="K136" s="22"/>
      <c r="M136" s="12"/>
      <c r="N136" s="22"/>
      <c r="O136" s="22"/>
      <c r="P136" s="15"/>
      <c r="Q136" s="22"/>
      <c r="S136" s="12"/>
      <c r="T136" s="320"/>
      <c r="U136" s="293"/>
      <c r="V136" s="15"/>
      <c r="W136" s="22"/>
      <c r="Y136" s="12"/>
      <c r="Z136" s="320"/>
      <c r="AA136" s="293"/>
      <c r="AB136" s="15"/>
      <c r="AC136" s="22"/>
    </row>
    <row r="137" spans="1:29" s="2" customFormat="1">
      <c r="A137" s="12"/>
      <c r="B137" s="320"/>
      <c r="C137" s="293"/>
      <c r="D137" s="15"/>
      <c r="E137" s="22"/>
      <c r="G137" s="12"/>
      <c r="H137" s="320"/>
      <c r="I137" s="293"/>
      <c r="J137" s="15"/>
      <c r="K137" s="22"/>
      <c r="M137" s="12"/>
      <c r="N137" s="22"/>
      <c r="O137" s="22"/>
      <c r="P137" s="15"/>
      <c r="Q137" s="22"/>
      <c r="S137" s="12"/>
      <c r="T137" s="320"/>
      <c r="U137" s="293"/>
      <c r="V137" s="15"/>
      <c r="W137" s="22"/>
      <c r="Y137" s="12"/>
      <c r="Z137" s="320"/>
      <c r="AA137" s="293"/>
      <c r="AB137" s="15"/>
      <c r="AC137" s="22"/>
    </row>
    <row r="138" spans="1:29" s="2" customFormat="1">
      <c r="A138" s="12"/>
      <c r="B138" s="320"/>
      <c r="C138" s="293"/>
      <c r="D138" s="15"/>
      <c r="E138" s="22"/>
      <c r="G138" s="12"/>
      <c r="H138" s="320"/>
      <c r="I138" s="293"/>
      <c r="J138" s="15"/>
      <c r="K138" s="22"/>
      <c r="M138" s="12"/>
      <c r="N138" s="22"/>
      <c r="O138" s="22"/>
      <c r="P138" s="15"/>
      <c r="Q138" s="22"/>
      <c r="S138" s="12"/>
      <c r="T138" s="320"/>
      <c r="U138" s="293"/>
      <c r="V138" s="15"/>
      <c r="W138" s="22"/>
      <c r="Y138" s="12"/>
      <c r="Z138" s="320"/>
      <c r="AA138" s="293"/>
      <c r="AB138" s="15"/>
      <c r="AC138" s="22"/>
    </row>
    <row r="139" spans="1:29" s="2" customFormat="1" ht="13.05" customHeight="1">
      <c r="A139" s="12"/>
      <c r="B139" s="320"/>
      <c r="C139" s="293"/>
      <c r="D139" s="15"/>
      <c r="E139" s="22"/>
      <c r="G139" s="12"/>
      <c r="H139" s="320"/>
      <c r="I139" s="293"/>
      <c r="J139" s="15"/>
      <c r="K139" s="22"/>
      <c r="M139" s="12"/>
      <c r="N139" s="22"/>
      <c r="O139" s="22"/>
      <c r="P139" s="15"/>
      <c r="Q139" s="22"/>
      <c r="S139" s="12"/>
      <c r="T139" s="320"/>
      <c r="U139" s="293"/>
      <c r="V139" s="15"/>
      <c r="W139" s="22"/>
      <c r="Y139" s="12"/>
      <c r="Z139" s="320"/>
      <c r="AA139" s="293"/>
      <c r="AB139" s="15"/>
      <c r="AC139" s="22"/>
    </row>
    <row r="140" spans="1:29">
      <c r="A140" s="10" t="s">
        <v>12</v>
      </c>
      <c r="B140" s="23"/>
      <c r="C140" s="23"/>
      <c r="D140" s="78">
        <f>SUM(D127:D139)</f>
        <v>0</v>
      </c>
      <c r="E140" s="23"/>
      <c r="G140" s="10" t="s">
        <v>12</v>
      </c>
      <c r="H140" s="23"/>
      <c r="I140" s="23"/>
      <c r="J140" s="78">
        <f>SUM(J127:J139)</f>
        <v>0</v>
      </c>
      <c r="K140" s="23"/>
      <c r="M140" s="10" t="s">
        <v>12</v>
      </c>
      <c r="N140" s="23"/>
      <c r="O140" s="23"/>
      <c r="P140" s="78">
        <f>SUM(P127:P139)</f>
        <v>0</v>
      </c>
      <c r="Q140" s="23"/>
      <c r="S140" s="10" t="s">
        <v>12</v>
      </c>
      <c r="T140" s="23"/>
      <c r="U140" s="23"/>
      <c r="V140" s="78">
        <f>SUM(V127:V139)</f>
        <v>0</v>
      </c>
      <c r="W140" s="23"/>
      <c r="Y140" s="10" t="s">
        <v>12</v>
      </c>
      <c r="Z140" s="23"/>
      <c r="AA140" s="23"/>
      <c r="AB140" s="78">
        <f>SUM(AB127:AB139)</f>
        <v>0</v>
      </c>
      <c r="AC140" s="23"/>
    </row>
    <row r="154" spans="1:1" hidden="1">
      <c r="A154" s="26" t="s">
        <v>142</v>
      </c>
    </row>
    <row r="155" spans="1:1" hidden="1">
      <c r="A155" s="26" t="s">
        <v>143</v>
      </c>
    </row>
    <row r="156" spans="1:1" hidden="1">
      <c r="A156" s="26" t="s">
        <v>135</v>
      </c>
    </row>
    <row r="157" spans="1:1" hidden="1"/>
    <row r="158" spans="1:1" hidden="1"/>
    <row r="159" spans="1:1" hidden="1"/>
    <row r="160" spans="1:1" hidden="1">
      <c r="A160" s="2" t="s">
        <v>285</v>
      </c>
    </row>
    <row r="161" spans="1:1" hidden="1">
      <c r="A161" s="2" t="s">
        <v>148</v>
      </c>
    </row>
    <row r="162" spans="1:1" hidden="1">
      <c r="A162" s="2" t="s">
        <v>285</v>
      </c>
    </row>
    <row r="166" spans="1:1">
      <c r="A166" s="26"/>
    </row>
  </sheetData>
  <sheetProtection algorithmName="SHA-512" hashValue="v6XebBX2WVJphdp3uZkhlmKEdPDBHRChIitaUDq6j7v1w+jRWFKNGdYULnKnNak6RRxd5n6syAMTuv+TDiD0pQ==" saltValue="L88KbLNLvya1KL6cwzVboQ==" spinCount="100000" sheet="1" objects="1" scenarios="1"/>
  <mergeCells count="520">
    <mergeCell ref="T134:U134"/>
    <mergeCell ref="T135:U135"/>
    <mergeCell ref="T136:U136"/>
    <mergeCell ref="T137:U137"/>
    <mergeCell ref="T138:U138"/>
    <mergeCell ref="B139:C139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B130:C130"/>
    <mergeCell ref="B131:C131"/>
    <mergeCell ref="B132:C132"/>
    <mergeCell ref="B134:C134"/>
    <mergeCell ref="B135:C135"/>
    <mergeCell ref="B136:C136"/>
    <mergeCell ref="B137:C137"/>
    <mergeCell ref="B138:C138"/>
    <mergeCell ref="B105:C105"/>
    <mergeCell ref="H105:I105"/>
    <mergeCell ref="T105:U105"/>
    <mergeCell ref="T129:U129"/>
    <mergeCell ref="B126:C126"/>
    <mergeCell ref="B127:C127"/>
    <mergeCell ref="B128:C128"/>
    <mergeCell ref="B129:C129"/>
    <mergeCell ref="B115:C115"/>
    <mergeCell ref="H113:I113"/>
    <mergeCell ref="T113:U113"/>
    <mergeCell ref="B116:C116"/>
    <mergeCell ref="B117:C117"/>
    <mergeCell ref="B118:C118"/>
    <mergeCell ref="A125:E125"/>
    <mergeCell ref="G125:K125"/>
    <mergeCell ref="M125:Q125"/>
    <mergeCell ref="S125:W125"/>
    <mergeCell ref="T133:U133"/>
    <mergeCell ref="B106:C106"/>
    <mergeCell ref="H106:I106"/>
    <mergeCell ref="T139:U139"/>
    <mergeCell ref="Z126:AA126"/>
    <mergeCell ref="Z127:AA127"/>
    <mergeCell ref="Z128:AA128"/>
    <mergeCell ref="Z129:AA129"/>
    <mergeCell ref="Z130:AA130"/>
    <mergeCell ref="Z131:AA131"/>
    <mergeCell ref="Z132:AA132"/>
    <mergeCell ref="Z133:AA133"/>
    <mergeCell ref="Z134:AA134"/>
    <mergeCell ref="Z135:AA135"/>
    <mergeCell ref="Z136:AA136"/>
    <mergeCell ref="Z137:AA137"/>
    <mergeCell ref="Z138:AA138"/>
    <mergeCell ref="Z139:AA139"/>
    <mergeCell ref="T130:U130"/>
    <mergeCell ref="T131:U131"/>
    <mergeCell ref="T132:U132"/>
    <mergeCell ref="T126:U126"/>
    <mergeCell ref="T127:U127"/>
    <mergeCell ref="T128:U128"/>
    <mergeCell ref="B133:C133"/>
    <mergeCell ref="B107:C107"/>
    <mergeCell ref="H107:I107"/>
    <mergeCell ref="T107:U107"/>
    <mergeCell ref="Z107:AA107"/>
    <mergeCell ref="Z122:AA122"/>
    <mergeCell ref="Z123:AA123"/>
    <mergeCell ref="B108:C108"/>
    <mergeCell ref="H108:I108"/>
    <mergeCell ref="T108:U108"/>
    <mergeCell ref="Z108:AA108"/>
    <mergeCell ref="B109:C109"/>
    <mergeCell ref="H109:I109"/>
    <mergeCell ref="T109:U109"/>
    <mergeCell ref="Z109:AA109"/>
    <mergeCell ref="B110:C110"/>
    <mergeCell ref="H110:I110"/>
    <mergeCell ref="T110:U110"/>
    <mergeCell ref="Z110:AA110"/>
    <mergeCell ref="B111:C111"/>
    <mergeCell ref="H111:I111"/>
    <mergeCell ref="T111:U111"/>
    <mergeCell ref="Z111:AA111"/>
    <mergeCell ref="B114:C114"/>
    <mergeCell ref="B98:C98"/>
    <mergeCell ref="H98:I98"/>
    <mergeCell ref="T98:U98"/>
    <mergeCell ref="Z98:AA98"/>
    <mergeCell ref="Z100:AA100"/>
    <mergeCell ref="B101:C101"/>
    <mergeCell ref="H101:I101"/>
    <mergeCell ref="T101:U101"/>
    <mergeCell ref="Z101:AA101"/>
    <mergeCell ref="H100:I100"/>
    <mergeCell ref="T100:U100"/>
    <mergeCell ref="T122:U122"/>
    <mergeCell ref="T123:U123"/>
    <mergeCell ref="H112:I112"/>
    <mergeCell ref="T112:U112"/>
    <mergeCell ref="H93:I93"/>
    <mergeCell ref="H99:I99"/>
    <mergeCell ref="T99:U99"/>
    <mergeCell ref="T97:U97"/>
    <mergeCell ref="Z97:AA97"/>
    <mergeCell ref="Z106:AA106"/>
    <mergeCell ref="Z105:AA105"/>
    <mergeCell ref="T95:U95"/>
    <mergeCell ref="T114:U114"/>
    <mergeCell ref="T115:U115"/>
    <mergeCell ref="T116:U116"/>
    <mergeCell ref="T117:U117"/>
    <mergeCell ref="T118:U118"/>
    <mergeCell ref="T119:U119"/>
    <mergeCell ref="T120:U120"/>
    <mergeCell ref="T121:U121"/>
    <mergeCell ref="H84:K84"/>
    <mergeCell ref="Z83:AC83"/>
    <mergeCell ref="T106:U106"/>
    <mergeCell ref="Z117:AA117"/>
    <mergeCell ref="Z118:AA118"/>
    <mergeCell ref="Z119:AA119"/>
    <mergeCell ref="Z120:AA120"/>
    <mergeCell ref="Z121:AA121"/>
    <mergeCell ref="Z99:AA99"/>
    <mergeCell ref="Z113:AA113"/>
    <mergeCell ref="H102:I102"/>
    <mergeCell ref="T102:U102"/>
    <mergeCell ref="Z102:AA102"/>
    <mergeCell ref="H103:I103"/>
    <mergeCell ref="T103:U103"/>
    <mergeCell ref="Z103:AA103"/>
    <mergeCell ref="H104:I104"/>
    <mergeCell ref="T104:U104"/>
    <mergeCell ref="Z104:AA104"/>
    <mergeCell ref="H96:I96"/>
    <mergeCell ref="T96:U96"/>
    <mergeCell ref="Z96:AA96"/>
    <mergeCell ref="H97:I97"/>
    <mergeCell ref="Z112:AA112"/>
    <mergeCell ref="A88:E88"/>
    <mergeCell ref="G88:K88"/>
    <mergeCell ref="M88:Q88"/>
    <mergeCell ref="S88:W88"/>
    <mergeCell ref="Y88:AC88"/>
    <mergeCell ref="Z114:AA114"/>
    <mergeCell ref="Z115:AA115"/>
    <mergeCell ref="Z116:AA116"/>
    <mergeCell ref="B112:C112"/>
    <mergeCell ref="B93:C93"/>
    <mergeCell ref="B94:C94"/>
    <mergeCell ref="B95:C95"/>
    <mergeCell ref="Z93:AA93"/>
    <mergeCell ref="H94:I94"/>
    <mergeCell ref="H95:I95"/>
    <mergeCell ref="H114:I114"/>
    <mergeCell ref="B99:C99"/>
    <mergeCell ref="B100:C100"/>
    <mergeCell ref="B113:C113"/>
    <mergeCell ref="B102:C102"/>
    <mergeCell ref="B103:C103"/>
    <mergeCell ref="B104:C104"/>
    <mergeCell ref="B96:C96"/>
    <mergeCell ref="B97:C97"/>
    <mergeCell ref="B84:E84"/>
    <mergeCell ref="N84:Q84"/>
    <mergeCell ref="T84:W84"/>
    <mergeCell ref="A74:E74"/>
    <mergeCell ref="B80:E80"/>
    <mergeCell ref="B81:E81"/>
    <mergeCell ref="N81:Q81"/>
    <mergeCell ref="B77:E77"/>
    <mergeCell ref="B78:E78"/>
    <mergeCell ref="B79:E79"/>
    <mergeCell ref="B75:E75"/>
    <mergeCell ref="H75:K75"/>
    <mergeCell ref="N75:Q75"/>
    <mergeCell ref="T75:W75"/>
    <mergeCell ref="H83:K83"/>
    <mergeCell ref="T83:W83"/>
    <mergeCell ref="N83:Q83"/>
    <mergeCell ref="T82:W82"/>
    <mergeCell ref="N79:Q79"/>
    <mergeCell ref="N77:Q77"/>
    <mergeCell ref="N78:Q78"/>
    <mergeCell ref="H80:K80"/>
    <mergeCell ref="H81:K81"/>
    <mergeCell ref="H76:K76"/>
    <mergeCell ref="Y125:AC125"/>
    <mergeCell ref="A92:E92"/>
    <mergeCell ref="G92:K92"/>
    <mergeCell ref="M92:Q92"/>
    <mergeCell ref="S92:W92"/>
    <mergeCell ref="Y92:AC92"/>
    <mergeCell ref="B119:C119"/>
    <mergeCell ref="B120:C120"/>
    <mergeCell ref="B121:C121"/>
    <mergeCell ref="B122:C122"/>
    <mergeCell ref="B123:C123"/>
    <mergeCell ref="H115:I115"/>
    <mergeCell ref="H116:I116"/>
    <mergeCell ref="H117:I117"/>
    <mergeCell ref="H118:I118"/>
    <mergeCell ref="H119:I119"/>
    <mergeCell ref="H120:I120"/>
    <mergeCell ref="H121:I121"/>
    <mergeCell ref="Z94:AA94"/>
    <mergeCell ref="Z95:AA95"/>
    <mergeCell ref="H122:I122"/>
    <mergeCell ref="H123:I123"/>
    <mergeCell ref="T93:U93"/>
    <mergeCell ref="T94:U94"/>
    <mergeCell ref="B83:E83"/>
    <mergeCell ref="B63:E63"/>
    <mergeCell ref="B24:E24"/>
    <mergeCell ref="H24:K24"/>
    <mergeCell ref="H33:J33"/>
    <mergeCell ref="H34:J34"/>
    <mergeCell ref="H65:K65"/>
    <mergeCell ref="B65:E65"/>
    <mergeCell ref="G74:K74"/>
    <mergeCell ref="H77:K77"/>
    <mergeCell ref="H78:K78"/>
    <mergeCell ref="H79:K79"/>
    <mergeCell ref="H82:K82"/>
    <mergeCell ref="H49:K49"/>
    <mergeCell ref="G62:K62"/>
    <mergeCell ref="A62:E62"/>
    <mergeCell ref="B49:E49"/>
    <mergeCell ref="B53:D53"/>
    <mergeCell ref="B54:D54"/>
    <mergeCell ref="B55:D55"/>
    <mergeCell ref="B25:E25"/>
    <mergeCell ref="B82:E82"/>
    <mergeCell ref="Z39:AB39"/>
    <mergeCell ref="Z42:AB42"/>
    <mergeCell ref="U34:V34"/>
    <mergeCell ref="Z38:AB38"/>
    <mergeCell ref="A71:E71"/>
    <mergeCell ref="A20:E20"/>
    <mergeCell ref="B66:E66"/>
    <mergeCell ref="B23:E23"/>
    <mergeCell ref="B64:E64"/>
    <mergeCell ref="B40:D40"/>
    <mergeCell ref="B41:D41"/>
    <mergeCell ref="B33:D33"/>
    <mergeCell ref="B34:D34"/>
    <mergeCell ref="B35:D35"/>
    <mergeCell ref="B39:D39"/>
    <mergeCell ref="B42:D42"/>
    <mergeCell ref="B43:D43"/>
    <mergeCell ref="B44:D44"/>
    <mergeCell ref="B45:D45"/>
    <mergeCell ref="B46:D46"/>
    <mergeCell ref="H38:J38"/>
    <mergeCell ref="H39:J39"/>
    <mergeCell ref="B14:D14"/>
    <mergeCell ref="B15:D15"/>
    <mergeCell ref="B38:D38"/>
    <mergeCell ref="N21:Q21"/>
    <mergeCell ref="A1:E1"/>
    <mergeCell ref="G1:K1"/>
    <mergeCell ref="M1:Q1"/>
    <mergeCell ref="S1:W1"/>
    <mergeCell ref="Y1:AC1"/>
    <mergeCell ref="G3:K3"/>
    <mergeCell ref="H4:K4"/>
    <mergeCell ref="H5:K5"/>
    <mergeCell ref="H6:K6"/>
    <mergeCell ref="U35:V35"/>
    <mergeCell ref="Z10:AC10"/>
    <mergeCell ref="Z11:AC11"/>
    <mergeCell ref="U31:V31"/>
    <mergeCell ref="T26:W26"/>
    <mergeCell ref="H14:J14"/>
    <mergeCell ref="H15:J15"/>
    <mergeCell ref="Z31:AB31"/>
    <mergeCell ref="T38:V38"/>
    <mergeCell ref="M3:Q3"/>
    <mergeCell ref="N4:Q4"/>
    <mergeCell ref="N5:Q5"/>
    <mergeCell ref="A3:E3"/>
    <mergeCell ref="B4:E4"/>
    <mergeCell ref="B6:E6"/>
    <mergeCell ref="B11:E11"/>
    <mergeCell ref="B5:E5"/>
    <mergeCell ref="B7:E7"/>
    <mergeCell ref="B10:E10"/>
    <mergeCell ref="B9:E9"/>
    <mergeCell ref="B8:E8"/>
    <mergeCell ref="N6:Q6"/>
    <mergeCell ref="N7:Q7"/>
    <mergeCell ref="N8:Q8"/>
    <mergeCell ref="N9:Q9"/>
    <mergeCell ref="N10:Q10"/>
    <mergeCell ref="H9:K9"/>
    <mergeCell ref="T10:W10"/>
    <mergeCell ref="T8:W8"/>
    <mergeCell ref="U33:V33"/>
    <mergeCell ref="Z14:AB14"/>
    <mergeCell ref="Z15:AB15"/>
    <mergeCell ref="T27:W27"/>
    <mergeCell ref="Z21:AC21"/>
    <mergeCell ref="Z22:AC22"/>
    <mergeCell ref="H7:K7"/>
    <mergeCell ref="Z8:AC8"/>
    <mergeCell ref="H27:K27"/>
    <mergeCell ref="T11:W11"/>
    <mergeCell ref="H8:K8"/>
    <mergeCell ref="H10:K10"/>
    <mergeCell ref="N11:Q11"/>
    <mergeCell ref="G20:K20"/>
    <mergeCell ref="H21:K21"/>
    <mergeCell ref="H22:K22"/>
    <mergeCell ref="H23:K23"/>
    <mergeCell ref="H25:K25"/>
    <mergeCell ref="H26:K26"/>
    <mergeCell ref="N23:Q23"/>
    <mergeCell ref="N25:Q25"/>
    <mergeCell ref="N26:Q26"/>
    <mergeCell ref="Y3:AC3"/>
    <mergeCell ref="Z4:AC4"/>
    <mergeCell ref="Z5:AC5"/>
    <mergeCell ref="Z6:AC6"/>
    <mergeCell ref="Z7:AC7"/>
    <mergeCell ref="T9:W9"/>
    <mergeCell ref="T5:W5"/>
    <mergeCell ref="T6:W6"/>
    <mergeCell ref="T7:W7"/>
    <mergeCell ref="T4:W4"/>
    <mergeCell ref="Z9:AC9"/>
    <mergeCell ref="S3:W3"/>
    <mergeCell ref="H11:K11"/>
    <mergeCell ref="H66:K66"/>
    <mergeCell ref="U30:V30"/>
    <mergeCell ref="T21:W21"/>
    <mergeCell ref="U32:V32"/>
    <mergeCell ref="S20:W20"/>
    <mergeCell ref="T64:W64"/>
    <mergeCell ref="T22:W22"/>
    <mergeCell ref="T63:W63"/>
    <mergeCell ref="H40:J40"/>
    <mergeCell ref="N40:P40"/>
    <mergeCell ref="H41:J41"/>
    <mergeCell ref="N41:P41"/>
    <mergeCell ref="N14:P14"/>
    <mergeCell ref="N15:P15"/>
    <mergeCell ref="T14:V14"/>
    <mergeCell ref="T15:V15"/>
    <mergeCell ref="H35:J35"/>
    <mergeCell ref="N33:P33"/>
    <mergeCell ref="N65:Q65"/>
    <mergeCell ref="N27:Q27"/>
    <mergeCell ref="N63:Q63"/>
    <mergeCell ref="H64:K64"/>
    <mergeCell ref="T39:V39"/>
    <mergeCell ref="B57:D57"/>
    <mergeCell ref="H42:J42"/>
    <mergeCell ref="H53:J53"/>
    <mergeCell ref="H54:J54"/>
    <mergeCell ref="H55:J55"/>
    <mergeCell ref="H56:J56"/>
    <mergeCell ref="Z44:AB44"/>
    <mergeCell ref="T40:V40"/>
    <mergeCell ref="Z40:AB40"/>
    <mergeCell ref="T41:V41"/>
    <mergeCell ref="N49:Q49"/>
    <mergeCell ref="N64:Q64"/>
    <mergeCell ref="A72:E72"/>
    <mergeCell ref="Y62:AC62"/>
    <mergeCell ref="Z63:AC63"/>
    <mergeCell ref="S62:W62"/>
    <mergeCell ref="Z65:AC65"/>
    <mergeCell ref="G72:K72"/>
    <mergeCell ref="Y72:AC72"/>
    <mergeCell ref="N66:Q66"/>
    <mergeCell ref="T66:W66"/>
    <mergeCell ref="H63:K63"/>
    <mergeCell ref="H68:K68"/>
    <mergeCell ref="M62:Q62"/>
    <mergeCell ref="Z41:AB41"/>
    <mergeCell ref="Z53:AB53"/>
    <mergeCell ref="Z54:AB54"/>
    <mergeCell ref="Z55:AB55"/>
    <mergeCell ref="Z56:AB56"/>
    <mergeCell ref="Z57:AB57"/>
    <mergeCell ref="T53:V53"/>
    <mergeCell ref="T54:V54"/>
    <mergeCell ref="T55:V55"/>
    <mergeCell ref="T56:V56"/>
    <mergeCell ref="T57:V57"/>
    <mergeCell ref="Z51:AB51"/>
    <mergeCell ref="Z52:AB52"/>
    <mergeCell ref="Z43:AB43"/>
    <mergeCell ref="Z49:AC49"/>
    <mergeCell ref="T51:V51"/>
    <mergeCell ref="T52:V52"/>
    <mergeCell ref="Z84:AC84"/>
    <mergeCell ref="B30:D30"/>
    <mergeCell ref="B31:D31"/>
    <mergeCell ref="B32:D32"/>
    <mergeCell ref="H30:J30"/>
    <mergeCell ref="H31:J31"/>
    <mergeCell ref="H32:J32"/>
    <mergeCell ref="N39:P39"/>
    <mergeCell ref="N42:P42"/>
    <mergeCell ref="N43:P43"/>
    <mergeCell ref="N44:P44"/>
    <mergeCell ref="N45:P45"/>
    <mergeCell ref="N46:P46"/>
    <mergeCell ref="T42:V42"/>
    <mergeCell ref="T43:V43"/>
    <mergeCell ref="T44:V44"/>
    <mergeCell ref="T45:V45"/>
    <mergeCell ref="T46:V46"/>
    <mergeCell ref="Z45:AB45"/>
    <mergeCell ref="Z46:AB46"/>
    <mergeCell ref="B51:D51"/>
    <mergeCell ref="B52:D52"/>
    <mergeCell ref="N53:P53"/>
    <mergeCell ref="N54:P54"/>
    <mergeCell ref="B21:E21"/>
    <mergeCell ref="B22:E22"/>
    <mergeCell ref="N24:Q24"/>
    <mergeCell ref="N30:P30"/>
    <mergeCell ref="N31:P31"/>
    <mergeCell ref="N32:P32"/>
    <mergeCell ref="N38:P38"/>
    <mergeCell ref="T65:W65"/>
    <mergeCell ref="N55:P55"/>
    <mergeCell ref="N56:P56"/>
    <mergeCell ref="N57:P57"/>
    <mergeCell ref="H57:J57"/>
    <mergeCell ref="B26:E26"/>
    <mergeCell ref="B27:E27"/>
    <mergeCell ref="N51:P51"/>
    <mergeCell ref="N52:P52"/>
    <mergeCell ref="H51:J51"/>
    <mergeCell ref="H52:J52"/>
    <mergeCell ref="H43:J43"/>
    <mergeCell ref="H44:J44"/>
    <mergeCell ref="H45:J45"/>
    <mergeCell ref="H46:J46"/>
    <mergeCell ref="B56:D56"/>
    <mergeCell ref="T49:W49"/>
    <mergeCell ref="Z23:AC23"/>
    <mergeCell ref="Z25:AC25"/>
    <mergeCell ref="Z26:AC26"/>
    <mergeCell ref="Z30:AB30"/>
    <mergeCell ref="N34:P34"/>
    <mergeCell ref="N35:P35"/>
    <mergeCell ref="Z27:AC27"/>
    <mergeCell ref="Y20:AC20"/>
    <mergeCell ref="T23:W23"/>
    <mergeCell ref="T25:W25"/>
    <mergeCell ref="T24:W24"/>
    <mergeCell ref="Z24:AC24"/>
    <mergeCell ref="N22:Q22"/>
    <mergeCell ref="Z32:AB32"/>
    <mergeCell ref="Z33:AB33"/>
    <mergeCell ref="Z34:AB34"/>
    <mergeCell ref="Z35:AB35"/>
    <mergeCell ref="M20:Q20"/>
    <mergeCell ref="N59:P59"/>
    <mergeCell ref="N60:P60"/>
    <mergeCell ref="T60:V60"/>
    <mergeCell ref="B58:D58"/>
    <mergeCell ref="B59:D59"/>
    <mergeCell ref="B60:D60"/>
    <mergeCell ref="H60:J60"/>
    <mergeCell ref="H58:J58"/>
    <mergeCell ref="H59:J59"/>
    <mergeCell ref="G71:K71"/>
    <mergeCell ref="S71:W71"/>
    <mergeCell ref="N82:Q82"/>
    <mergeCell ref="Z66:AC66"/>
    <mergeCell ref="B68:E68"/>
    <mergeCell ref="Z81:AC81"/>
    <mergeCell ref="Z76:AC76"/>
    <mergeCell ref="T76:W76"/>
    <mergeCell ref="M72:Q72"/>
    <mergeCell ref="S72:W72"/>
    <mergeCell ref="Z77:AC77"/>
    <mergeCell ref="Z78:AC78"/>
    <mergeCell ref="Z79:AC79"/>
    <mergeCell ref="B76:E76"/>
    <mergeCell ref="Z82:AC82"/>
    <mergeCell ref="Z64:AC64"/>
    <mergeCell ref="T58:V58"/>
    <mergeCell ref="T59:V59"/>
    <mergeCell ref="N68:Q68"/>
    <mergeCell ref="T81:W81"/>
    <mergeCell ref="M74:Q74"/>
    <mergeCell ref="N80:Q80"/>
    <mergeCell ref="N76:Q76"/>
    <mergeCell ref="Z75:AC75"/>
    <mergeCell ref="Y74:AC74"/>
    <mergeCell ref="Z80:AC80"/>
    <mergeCell ref="S74:W74"/>
    <mergeCell ref="T80:W80"/>
    <mergeCell ref="Z68:AC68"/>
    <mergeCell ref="T68:W68"/>
    <mergeCell ref="T77:W77"/>
    <mergeCell ref="T78:W78"/>
    <mergeCell ref="T79:W79"/>
    <mergeCell ref="Y71:AC71"/>
    <mergeCell ref="M71:Q71"/>
    <mergeCell ref="Z58:AB58"/>
    <mergeCell ref="Z59:AB59"/>
    <mergeCell ref="Z60:AB60"/>
    <mergeCell ref="N58:P58"/>
  </mergeCells>
  <phoneticPr fontId="0" type="noConversion"/>
  <pageMargins left="0.78740157499999996" right="0.78740157499999996" top="0.984251969" bottom="0.984251969" header="0.49212598499999999" footer="0.49212598499999999"/>
  <pageSetup paperSize="9" orientation="portrait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G24"/>
  <sheetViews>
    <sheetView zoomScale="90" zoomScaleNormal="90" workbookViewId="0">
      <pane ySplit="1" topLeftCell="A9" activePane="bottomLeft" state="frozen"/>
      <selection pane="bottomLeft" activeCell="C6" sqref="C6"/>
    </sheetView>
  </sheetViews>
  <sheetFormatPr defaultRowHeight="13.2"/>
  <cols>
    <col min="1" max="1" width="38.5546875" customWidth="1"/>
    <col min="2" max="2" width="17.77734375" customWidth="1"/>
    <col min="3" max="3" width="17.33203125" customWidth="1"/>
    <col min="4" max="4" width="17.77734375" customWidth="1"/>
    <col min="5" max="5" width="20.21875" customWidth="1"/>
    <col min="6" max="6" width="17.21875" customWidth="1"/>
    <col min="7" max="7" width="21" customWidth="1"/>
  </cols>
  <sheetData>
    <row r="1" spans="1:7" s="2" customFormat="1" ht="22.8">
      <c r="A1" s="333" t="s">
        <v>256</v>
      </c>
      <c r="B1" s="333"/>
      <c r="C1" s="333"/>
      <c r="D1" s="333"/>
      <c r="E1" s="333"/>
      <c r="F1" s="333"/>
      <c r="G1" s="333"/>
    </row>
    <row r="3" spans="1:7" ht="21">
      <c r="A3" s="334" t="s">
        <v>34</v>
      </c>
      <c r="B3" s="334"/>
      <c r="C3" s="334"/>
      <c r="D3" s="334"/>
      <c r="E3" s="334"/>
      <c r="F3" s="334"/>
      <c r="G3" s="334"/>
    </row>
    <row r="4" spans="1:7" ht="15.6">
      <c r="A4" s="45" t="s">
        <v>35</v>
      </c>
      <c r="B4" s="45" t="s">
        <v>36</v>
      </c>
      <c r="C4" s="45" t="s">
        <v>37</v>
      </c>
      <c r="D4" s="45" t="s">
        <v>38</v>
      </c>
      <c r="E4" s="45" t="s">
        <v>39</v>
      </c>
      <c r="F4" s="45" t="s">
        <v>40</v>
      </c>
      <c r="G4" s="45" t="s">
        <v>12</v>
      </c>
    </row>
    <row r="5" spans="1:7" ht="28.5" customHeight="1">
      <c r="A5" s="45" t="s">
        <v>41</v>
      </c>
      <c r="B5" s="52">
        <f>'1 cestantes X controle'!E50</f>
        <v>0</v>
      </c>
      <c r="C5" s="53"/>
      <c r="D5" s="53"/>
      <c r="E5" s="53"/>
      <c r="F5" s="53"/>
      <c r="G5" s="53">
        <f>SUM(B5:F5)</f>
        <v>0</v>
      </c>
    </row>
    <row r="6" spans="1:7" ht="38.25" customHeight="1">
      <c r="A6" s="45" t="s">
        <v>42</v>
      </c>
      <c r="B6" s="52">
        <f>'2 relatório'!B7</f>
        <v>0</v>
      </c>
      <c r="C6" s="53">
        <f>'2 relatório'!H7</f>
        <v>0</v>
      </c>
      <c r="D6" s="53">
        <f>'2 relatório'!N7</f>
        <v>0</v>
      </c>
      <c r="E6" s="53">
        <f>'2 relatório'!T7</f>
        <v>0</v>
      </c>
      <c r="F6" s="53">
        <f>'2 relatório'!Z7</f>
        <v>0</v>
      </c>
      <c r="G6" s="53">
        <f>SUM(B6:F6)</f>
        <v>0</v>
      </c>
    </row>
    <row r="7" spans="1:7" ht="24" customHeight="1">
      <c r="A7" s="45" t="s">
        <v>15</v>
      </c>
      <c r="B7" s="54">
        <f>'2 relatório'!B84</f>
        <v>0</v>
      </c>
      <c r="C7" s="53">
        <f>'2 relatório'!H84</f>
        <v>0</v>
      </c>
      <c r="D7" s="53">
        <f>'2 relatório'!N84</f>
        <v>0</v>
      </c>
      <c r="E7" s="53">
        <f>'2 relatório'!T84</f>
        <v>0</v>
      </c>
      <c r="F7" s="53">
        <f>'2 relatório'!Z84</f>
        <v>0</v>
      </c>
      <c r="G7" s="219"/>
    </row>
    <row r="8" spans="1:7" ht="27.75" customHeight="1">
      <c r="A8" s="45" t="s">
        <v>43</v>
      </c>
      <c r="B8" s="54">
        <f>'2 relatório'!E15</f>
        <v>0</v>
      </c>
      <c r="C8" s="53">
        <f>'2 relatório'!K15</f>
        <v>0</v>
      </c>
      <c r="D8" s="53">
        <f>'2 relatório'!Q15</f>
        <v>0</v>
      </c>
      <c r="E8" s="53">
        <f>'2 relatório'!W15</f>
        <v>0</v>
      </c>
      <c r="F8" s="53">
        <f>'2 relatório'!AC15</f>
        <v>0</v>
      </c>
      <c r="G8" s="53">
        <f>F8</f>
        <v>0</v>
      </c>
    </row>
    <row r="9" spans="1:7" ht="38.25" customHeight="1">
      <c r="A9" s="45" t="s">
        <v>44</v>
      </c>
      <c r="B9" s="54">
        <f>'1 cestantes X controle'!G50</f>
        <v>0</v>
      </c>
      <c r="C9" s="53">
        <f>'1 cestantes X controle'!N50</f>
        <v>0</v>
      </c>
      <c r="D9" s="53">
        <f>'1 cestantes X controle'!U50</f>
        <v>0</v>
      </c>
      <c r="E9" s="53">
        <f>'1 cestantes X controle'!AB50</f>
        <v>0</v>
      </c>
      <c r="F9" s="53">
        <f>'1 cestantes X controle'!AI50</f>
        <v>0</v>
      </c>
      <c r="G9" s="53">
        <f>SUM(B9:F9)</f>
        <v>0</v>
      </c>
    </row>
    <row r="10" spans="1:7" ht="49.5" customHeight="1">
      <c r="A10" s="45" t="s">
        <v>45</v>
      </c>
      <c r="B10" s="54">
        <f>'2 relatório'!B11</f>
        <v>0</v>
      </c>
      <c r="C10" s="53">
        <f>'2 relatório'!H11</f>
        <v>0</v>
      </c>
      <c r="D10" s="53">
        <f>'2 relatório'!N11</f>
        <v>0</v>
      </c>
      <c r="E10" s="53">
        <f>'2 relatório'!T11</f>
        <v>0</v>
      </c>
      <c r="F10" s="53">
        <f>'2 relatório'!Z11</f>
        <v>0</v>
      </c>
      <c r="G10" s="219"/>
    </row>
    <row r="11" spans="1:7">
      <c r="A11" s="44"/>
      <c r="B11" s="44"/>
      <c r="C11" s="44"/>
      <c r="D11" s="44"/>
      <c r="E11" s="44"/>
      <c r="F11" s="44"/>
      <c r="G11" s="44"/>
    </row>
    <row r="12" spans="1:7">
      <c r="A12" s="44"/>
      <c r="B12" s="44"/>
      <c r="C12" s="44"/>
      <c r="D12" s="44"/>
      <c r="E12" s="44"/>
      <c r="F12" s="44"/>
      <c r="G12" s="44"/>
    </row>
    <row r="13" spans="1:7" ht="21">
      <c r="A13" s="335" t="s">
        <v>46</v>
      </c>
      <c r="B13" s="335"/>
      <c r="C13" s="335"/>
      <c r="D13" s="335"/>
      <c r="E13" s="335"/>
      <c r="F13" s="335"/>
      <c r="G13" s="335"/>
    </row>
    <row r="14" spans="1:7" ht="15.6">
      <c r="A14" s="45" t="s">
        <v>35</v>
      </c>
      <c r="B14" s="45" t="s">
        <v>36</v>
      </c>
      <c r="C14" s="45" t="s">
        <v>37</v>
      </c>
      <c r="D14" s="45" t="s">
        <v>38</v>
      </c>
      <c r="E14" s="45" t="s">
        <v>39</v>
      </c>
      <c r="F14" s="45" t="s">
        <v>40</v>
      </c>
      <c r="G14" s="45" t="s">
        <v>12</v>
      </c>
    </row>
    <row r="15" spans="1:7" ht="26.55" customHeight="1">
      <c r="A15" s="45" t="s">
        <v>192</v>
      </c>
      <c r="B15" s="52">
        <f>'2 relatório'!E46</f>
        <v>0</v>
      </c>
      <c r="C15" s="55">
        <f>'2 relatório'!K46</f>
        <v>0</v>
      </c>
      <c r="D15" s="55">
        <f>'2 relatório'!Q46</f>
        <v>0</v>
      </c>
      <c r="E15" s="55">
        <f>'2 relatório'!W46</f>
        <v>0</v>
      </c>
      <c r="F15" s="55">
        <f>'2 relatório'!AC46</f>
        <v>0</v>
      </c>
      <c r="G15" s="55">
        <f>SUM(B15:F15)</f>
        <v>0</v>
      </c>
    </row>
    <row r="16" spans="1:7" ht="25.05" customHeight="1">
      <c r="A16" s="45" t="s">
        <v>47</v>
      </c>
      <c r="B16" s="54">
        <f>'2 relatório'!B27</f>
        <v>0</v>
      </c>
      <c r="C16" s="55">
        <f>'2 relatório'!H27</f>
        <v>0</v>
      </c>
      <c r="D16" s="55">
        <f>'2 relatório'!N27</f>
        <v>0</v>
      </c>
      <c r="E16" s="55">
        <f>'2 relatório'!T27</f>
        <v>0</v>
      </c>
      <c r="F16" s="55">
        <f>'2 relatório'!Z27</f>
        <v>0</v>
      </c>
      <c r="G16" s="55">
        <f>SUM(B16:F16)</f>
        <v>0</v>
      </c>
    </row>
    <row r="17" spans="1:7" ht="52.5" customHeight="1">
      <c r="A17" s="45" t="s">
        <v>48</v>
      </c>
      <c r="B17" s="54">
        <f>'2 relatório'!E35</f>
        <v>0</v>
      </c>
      <c r="C17" s="55">
        <f>'2 relatório'!K35</f>
        <v>0</v>
      </c>
      <c r="D17" s="55">
        <f>'2 relatório'!Q35</f>
        <v>0</v>
      </c>
      <c r="E17" s="55">
        <f>'2 relatório'!W35</f>
        <v>0</v>
      </c>
      <c r="F17" s="55">
        <f>'2 relatório'!AC35</f>
        <v>0</v>
      </c>
      <c r="G17" s="55">
        <f>SUM(B17:F17)</f>
        <v>0</v>
      </c>
    </row>
    <row r="18" spans="1:7">
      <c r="A18" s="46"/>
      <c r="B18" s="44"/>
      <c r="C18" s="44"/>
      <c r="D18" s="44"/>
      <c r="E18" s="44"/>
      <c r="F18" s="44"/>
      <c r="G18" s="44"/>
    </row>
    <row r="19" spans="1:7">
      <c r="A19" s="46"/>
      <c r="B19" s="44"/>
      <c r="C19" s="44"/>
      <c r="D19" s="44"/>
      <c r="E19" s="44"/>
      <c r="F19" s="44"/>
      <c r="G19" s="44"/>
    </row>
    <row r="20" spans="1:7">
      <c r="A20" s="46"/>
      <c r="B20" s="44"/>
      <c r="C20" s="44"/>
      <c r="D20" s="44"/>
      <c r="E20" s="44"/>
      <c r="F20" s="44"/>
      <c r="G20" s="44"/>
    </row>
    <row r="24" spans="1:7">
      <c r="B24" s="215"/>
      <c r="C24" s="215"/>
    </row>
  </sheetData>
  <sheetProtection algorithmName="SHA-512" hashValue="28qY/VrlklrgadZZ33DFuCHH7hxl3WGNwk/LMV3vqG+fj1FioldJmSEaRsojl0h1OY/3nY/jx/PW4qkXpvtA5w==" saltValue="7UNenvgwBIph1GFPvewQ/A==" spinCount="100000" sheet="1" objects="1" scenarios="1"/>
  <mergeCells count="3">
    <mergeCell ref="A1:G1"/>
    <mergeCell ref="A3:G3"/>
    <mergeCell ref="A13:G1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G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11"/>
  <dimension ref="A1:S88"/>
  <sheetViews>
    <sheetView topLeftCell="A30" zoomScaleNormal="100" workbookViewId="0">
      <selection activeCell="G52" sqref="G52:H55"/>
    </sheetView>
  </sheetViews>
  <sheetFormatPr defaultRowHeight="13.2"/>
  <cols>
    <col min="1" max="1" width="22.5546875" customWidth="1"/>
    <col min="2" max="2" width="21" bestFit="1" customWidth="1"/>
    <col min="3" max="3" width="23.44140625" customWidth="1"/>
    <col min="4" max="4" width="26.44140625" bestFit="1" customWidth="1"/>
    <col min="5" max="5" width="15" customWidth="1"/>
    <col min="6" max="6" width="4.44140625" customWidth="1"/>
    <col min="7" max="7" width="34.77734375" style="1" customWidth="1"/>
    <col min="8" max="8" width="32.44140625" style="1" customWidth="1"/>
    <col min="9" max="9" width="25.44140625" customWidth="1"/>
    <col min="10" max="10" width="8.77734375" style="2"/>
    <col min="11" max="11" width="17.77734375" style="2" customWidth="1"/>
    <col min="12" max="12" width="18.44140625" style="2" customWidth="1"/>
    <col min="13" max="13" width="22.44140625" style="2" customWidth="1"/>
    <col min="14" max="14" width="19.77734375" style="2" customWidth="1"/>
    <col min="15" max="19" width="8.77734375" style="2"/>
  </cols>
  <sheetData>
    <row r="1" spans="1:14" s="2" customFormat="1">
      <c r="G1" s="56"/>
      <c r="H1" s="56"/>
    </row>
    <row r="2" spans="1:14" s="2" customFormat="1" ht="30" customHeight="1">
      <c r="B2" s="123" t="s">
        <v>184</v>
      </c>
      <c r="C2" s="123" t="s">
        <v>157</v>
      </c>
      <c r="D2" s="104"/>
      <c r="E2" s="104"/>
      <c r="F2" s="104"/>
      <c r="G2" s="56"/>
      <c r="H2" s="56"/>
    </row>
    <row r="3" spans="1:14" s="2" customFormat="1">
      <c r="G3" s="56"/>
      <c r="H3" s="56"/>
    </row>
    <row r="4" spans="1:14" s="2" customFormat="1" ht="13.8">
      <c r="G4" s="129" t="s">
        <v>195</v>
      </c>
      <c r="H4" s="105"/>
    </row>
    <row r="5" spans="1:14" s="2" customFormat="1" ht="13.8">
      <c r="G5" s="220" t="s">
        <v>291</v>
      </c>
      <c r="H5" s="221">
        <v>600</v>
      </c>
    </row>
    <row r="6" spans="1:14" s="2" customFormat="1">
      <c r="G6" s="222" t="s">
        <v>292</v>
      </c>
      <c r="H6" s="224">
        <v>300</v>
      </c>
    </row>
    <row r="7" spans="1:14" s="2" customFormat="1">
      <c r="G7" s="222" t="s">
        <v>293</v>
      </c>
      <c r="H7" s="224">
        <v>400</v>
      </c>
    </row>
    <row r="8" spans="1:14" ht="13.8">
      <c r="G8" s="199" t="s">
        <v>294</v>
      </c>
      <c r="H8" s="107">
        <v>150</v>
      </c>
    </row>
    <row r="9" spans="1:14" ht="13.8">
      <c r="B9" s="96"/>
      <c r="C9" s="96"/>
      <c r="D9" s="96"/>
      <c r="E9" s="96"/>
      <c r="F9" s="96"/>
      <c r="G9" s="199" t="s">
        <v>274</v>
      </c>
      <c r="H9" s="107">
        <v>200</v>
      </c>
      <c r="K9" s="26"/>
    </row>
    <row r="10" spans="1:14" ht="13.8">
      <c r="A10" s="99"/>
      <c r="B10" s="110" t="s">
        <v>27</v>
      </c>
      <c r="G10" s="200" t="s">
        <v>271</v>
      </c>
      <c r="H10" s="107">
        <v>240</v>
      </c>
    </row>
    <row r="11" spans="1:14" ht="13.8">
      <c r="A11" s="117" t="s">
        <v>187</v>
      </c>
      <c r="B11" s="97">
        <f>COUNTIF('1 cestantes X controle'!C$3:C$49,"integral")</f>
        <v>0</v>
      </c>
      <c r="G11" s="199" t="s">
        <v>272</v>
      </c>
      <c r="H11" s="107">
        <f>300</f>
        <v>300</v>
      </c>
    </row>
    <row r="12" spans="1:14" ht="13.8">
      <c r="A12" s="117" t="s">
        <v>188</v>
      </c>
      <c r="B12" s="97">
        <f>COUNTIF('1 cestantes X controle'!C$3:C$49,"compartilhada")</f>
        <v>0</v>
      </c>
      <c r="C12" s="1"/>
      <c r="D12" s="1"/>
      <c r="E12" s="1"/>
      <c r="F12" s="1"/>
      <c r="G12" s="226" t="s">
        <v>286</v>
      </c>
      <c r="H12" s="227">
        <v>8.5</v>
      </c>
      <c r="K12" s="26"/>
    </row>
    <row r="13" spans="1:14" ht="13.8">
      <c r="A13" s="117" t="s">
        <v>189</v>
      </c>
      <c r="B13" s="97">
        <f>COUNTIF('1 cestantes X controle'!C$3:C$49,"meia ")</f>
        <v>0</v>
      </c>
      <c r="C13" s="1"/>
      <c r="D13" s="1"/>
      <c r="E13" s="1"/>
      <c r="F13" s="1"/>
      <c r="G13" s="228" t="s">
        <v>273</v>
      </c>
      <c r="H13" s="227">
        <v>49</v>
      </c>
    </row>
    <row r="14" spans="1:14" ht="13.8">
      <c r="A14" s="117" t="s">
        <v>190</v>
      </c>
      <c r="B14" s="97">
        <f>COUNTIF('1 cestantes X controle'!C$3:C$49,"popular")</f>
        <v>0</v>
      </c>
      <c r="C14" s="1"/>
      <c r="D14" s="1"/>
      <c r="E14" s="1"/>
      <c r="F14" s="1"/>
      <c r="G14" s="228" t="s">
        <v>275</v>
      </c>
      <c r="H14" s="227">
        <v>60</v>
      </c>
    </row>
    <row r="15" spans="1:14" ht="13.8">
      <c r="A15" s="117" t="s">
        <v>154</v>
      </c>
      <c r="B15" s="97">
        <f>COUNTIF('1 cestantes X controle'!C$3:C$49,"produtor")</f>
        <v>0</v>
      </c>
      <c r="C15" s="1"/>
      <c r="D15" s="1"/>
      <c r="E15" s="1"/>
      <c r="F15" s="1"/>
      <c r="G15" s="199"/>
      <c r="H15" s="107"/>
      <c r="K15" s="26"/>
      <c r="M15" s="56"/>
      <c r="N15" s="56"/>
    </row>
    <row r="16" spans="1:14">
      <c r="A16" s="117" t="s">
        <v>151</v>
      </c>
      <c r="B16" s="97">
        <f>COUNTIF('1 cestantes X controle'!C$3:C$49,"isento")</f>
        <v>0</v>
      </c>
      <c r="C16" s="1"/>
      <c r="D16" s="1"/>
      <c r="E16" s="1"/>
      <c r="F16" s="1"/>
      <c r="G16" s="97"/>
      <c r="H16" s="97"/>
      <c r="K16" s="26"/>
    </row>
    <row r="17" spans="1:9" ht="13.8">
      <c r="A17" s="117" t="s">
        <v>152</v>
      </c>
      <c r="B17" s="97">
        <f>COUNTIF('1 cestantes X controle'!C$3:C$49,"não associado")</f>
        <v>0</v>
      </c>
      <c r="C17" s="1"/>
      <c r="D17" s="1"/>
      <c r="E17" s="1"/>
      <c r="F17" s="1"/>
      <c r="G17" s="108" t="s">
        <v>12</v>
      </c>
      <c r="H17" s="109">
        <f>SUM(H5:H16)</f>
        <v>2307.5</v>
      </c>
    </row>
    <row r="18" spans="1:9" ht="13.8">
      <c r="A18" s="118" t="s">
        <v>24</v>
      </c>
      <c r="B18" s="120">
        <f>SUM(B11:B17)</f>
        <v>0</v>
      </c>
      <c r="C18" s="1"/>
      <c r="D18" s="1"/>
      <c r="E18" s="1"/>
      <c r="F18" s="1"/>
      <c r="G18" s="131" t="s">
        <v>196</v>
      </c>
      <c r="H18" s="182">
        <f>H17/11</f>
        <v>209.77272727272728</v>
      </c>
    </row>
    <row r="19" spans="1:9" ht="13.8">
      <c r="H19" s="131"/>
    </row>
    <row r="20" spans="1:9" ht="13.8">
      <c r="G20" s="129" t="s">
        <v>194</v>
      </c>
      <c r="H20" s="105"/>
      <c r="I20" s="93"/>
    </row>
    <row r="21" spans="1:9" ht="13.8">
      <c r="A21" s="118" t="s">
        <v>159</v>
      </c>
      <c r="B21" s="98">
        <f>'1 cestantes X controle'!AO50</f>
        <v>0</v>
      </c>
      <c r="C21" s="3"/>
      <c r="D21" s="3"/>
      <c r="E21" s="3"/>
      <c r="F21" s="3"/>
      <c r="G21" s="229" t="s">
        <v>287</v>
      </c>
      <c r="H21" s="230">
        <v>400</v>
      </c>
      <c r="I21" s="93"/>
    </row>
    <row r="22" spans="1:9" ht="13.8">
      <c r="G22" s="228" t="s">
        <v>299</v>
      </c>
      <c r="H22" s="227">
        <v>50</v>
      </c>
    </row>
    <row r="23" spans="1:9" ht="13.8" hidden="1">
      <c r="B23" s="96" t="s">
        <v>157</v>
      </c>
      <c r="C23" s="96"/>
      <c r="D23" s="96"/>
      <c r="E23" s="96"/>
      <c r="F23" s="96"/>
      <c r="G23" s="228" t="s">
        <v>175</v>
      </c>
      <c r="H23" s="227"/>
    </row>
    <row r="24" spans="1:9" ht="13.8" hidden="1">
      <c r="A24" s="93" t="s">
        <v>149</v>
      </c>
      <c r="B24" s="1">
        <v>80</v>
      </c>
      <c r="C24" s="1"/>
      <c r="D24" s="1"/>
      <c r="E24" s="1"/>
      <c r="F24" s="1"/>
      <c r="G24" s="228" t="s">
        <v>176</v>
      </c>
      <c r="H24" s="227"/>
    </row>
    <row r="25" spans="1:9" hidden="1">
      <c r="A25" s="93" t="s">
        <v>150</v>
      </c>
      <c r="B25" s="1">
        <v>40</v>
      </c>
      <c r="C25" s="1"/>
      <c r="D25" s="1"/>
      <c r="E25" s="1"/>
      <c r="F25" s="1"/>
      <c r="G25" s="96"/>
      <c r="H25" s="96"/>
    </row>
    <row r="26" spans="1:9" ht="13.8" hidden="1">
      <c r="A26" s="93" t="s">
        <v>154</v>
      </c>
      <c r="B26" s="1">
        <v>17</v>
      </c>
      <c r="C26" s="1"/>
      <c r="D26" s="1"/>
      <c r="E26" s="1"/>
      <c r="F26" s="1"/>
      <c r="G26" s="231" t="s">
        <v>12</v>
      </c>
      <c r="H26" s="232"/>
    </row>
    <row r="27" spans="1:9" hidden="1">
      <c r="G27" s="96"/>
      <c r="H27" s="96"/>
    </row>
    <row r="28" spans="1:9" ht="13.8">
      <c r="G28" s="228" t="s">
        <v>213</v>
      </c>
      <c r="H28" s="227">
        <v>300</v>
      </c>
    </row>
    <row r="29" spans="1:9">
      <c r="G29" s="178" t="s">
        <v>276</v>
      </c>
      <c r="H29" s="179">
        <v>740</v>
      </c>
    </row>
    <row r="30" spans="1:9" ht="13.8">
      <c r="A30" s="118" t="s">
        <v>160</v>
      </c>
      <c r="B30" s="98">
        <f>'3 Tabela Resumo'!G16</f>
        <v>0</v>
      </c>
      <c r="C30" s="3"/>
      <c r="D30" s="3"/>
      <c r="E30" s="3"/>
      <c r="F30" s="3"/>
      <c r="G30" s="199" t="s">
        <v>277</v>
      </c>
      <c r="H30" s="107">
        <v>1040</v>
      </c>
    </row>
    <row r="31" spans="1:9" ht="13.8">
      <c r="A31" s="93"/>
      <c r="G31" s="108" t="s">
        <v>12</v>
      </c>
      <c r="H31" s="109">
        <f>SUM(H21+H22+H29+H30)</f>
        <v>2230</v>
      </c>
    </row>
    <row r="32" spans="1:9" ht="13.8">
      <c r="G32" s="131" t="s">
        <v>199</v>
      </c>
      <c r="H32" s="131">
        <f>H31/18</f>
        <v>123.88888888888889</v>
      </c>
    </row>
    <row r="33" spans="1:8" ht="13.8">
      <c r="A33" s="110" t="s">
        <v>179</v>
      </c>
      <c r="B33" s="110" t="s">
        <v>178</v>
      </c>
      <c r="C33" s="110" t="s">
        <v>180</v>
      </c>
      <c r="D33" s="110" t="s">
        <v>181</v>
      </c>
      <c r="E33" s="96"/>
      <c r="F33" s="96"/>
      <c r="G33" s="131"/>
      <c r="H33" s="131"/>
    </row>
    <row r="34" spans="1:8" ht="13.8">
      <c r="A34" s="111" t="s">
        <v>169</v>
      </c>
      <c r="B34" s="111" t="s">
        <v>166</v>
      </c>
      <c r="C34" s="111" t="s">
        <v>171</v>
      </c>
      <c r="D34" s="111" t="s">
        <v>173</v>
      </c>
      <c r="E34" s="96"/>
      <c r="F34" s="96"/>
      <c r="G34" s="130" t="s">
        <v>200</v>
      </c>
      <c r="H34" s="130">
        <f>H17+H31</f>
        <v>4537.5</v>
      </c>
    </row>
    <row r="35" spans="1:8">
      <c r="A35" s="111" t="s">
        <v>168</v>
      </c>
      <c r="B35" s="111" t="s">
        <v>170</v>
      </c>
      <c r="C35" s="111" t="s">
        <v>172</v>
      </c>
      <c r="D35" s="111" t="s">
        <v>174</v>
      </c>
      <c r="E35" s="96"/>
      <c r="F35" s="96"/>
    </row>
    <row r="36" spans="1:8" ht="14.4">
      <c r="A36" s="111"/>
      <c r="B36" s="111" t="s">
        <v>167</v>
      </c>
      <c r="C36" s="111" t="s">
        <v>295</v>
      </c>
      <c r="D36" s="223"/>
      <c r="E36" s="96"/>
      <c r="F36" s="96"/>
      <c r="G36" s="218"/>
      <c r="H36" s="134"/>
    </row>
    <row r="37" spans="1:8" ht="12.6" hidden="1" customHeight="1">
      <c r="A37" s="96" t="s">
        <v>168</v>
      </c>
      <c r="B37" s="1"/>
      <c r="C37" s="1"/>
      <c r="D37" s="1"/>
      <c r="E37" s="1"/>
      <c r="F37" s="1"/>
      <c r="G37" s="216" t="s">
        <v>162</v>
      </c>
      <c r="H37" s="217">
        <f>B21</f>
        <v>0</v>
      </c>
    </row>
    <row r="38" spans="1:8" ht="12.6" hidden="1" customHeight="1">
      <c r="A38" s="96" t="s">
        <v>167</v>
      </c>
      <c r="B38" s="1"/>
      <c r="C38" s="1"/>
      <c r="D38" s="1"/>
      <c r="E38" s="1"/>
      <c r="F38" s="1"/>
      <c r="G38" s="103"/>
      <c r="H38" s="100"/>
    </row>
    <row r="39" spans="1:8" ht="12.6" hidden="1" customHeight="1">
      <c r="A39" s="96" t="s">
        <v>156</v>
      </c>
      <c r="B39" s="1"/>
      <c r="C39" s="1"/>
      <c r="D39" s="1"/>
      <c r="E39" s="1"/>
      <c r="F39" s="1"/>
      <c r="G39" s="114" t="s">
        <v>163</v>
      </c>
      <c r="H39" s="107">
        <f>'3 Tabela Resumo'!G16</f>
        <v>0</v>
      </c>
    </row>
    <row r="40" spans="1:8" ht="12.6" customHeight="1">
      <c r="A40" s="111"/>
      <c r="B40" s="111" t="s">
        <v>296</v>
      </c>
      <c r="C40" s="97"/>
      <c r="D40" s="97"/>
      <c r="E40" s="1"/>
      <c r="F40" s="1"/>
      <c r="G40" s="225"/>
      <c r="H40" s="131"/>
    </row>
    <row r="41" spans="1:8">
      <c r="A41" s="1"/>
      <c r="B41" s="1"/>
      <c r="C41" s="1"/>
      <c r="D41" s="1"/>
      <c r="E41" s="1"/>
      <c r="F41" s="1"/>
    </row>
    <row r="42" spans="1:8" ht="13.8">
      <c r="D42" s="136"/>
      <c r="E42" s="96"/>
      <c r="G42" s="180"/>
      <c r="H42" s="181"/>
    </row>
    <row r="43" spans="1:8" ht="15" customHeight="1">
      <c r="A43" s="75" t="s">
        <v>183</v>
      </c>
      <c r="B43" s="75" t="s">
        <v>182</v>
      </c>
      <c r="C43" s="122" t="s">
        <v>197</v>
      </c>
      <c r="D43" s="132" t="s">
        <v>198</v>
      </c>
      <c r="E43" s="132" t="s">
        <v>24</v>
      </c>
      <c r="F43" s="112"/>
      <c r="G43" s="114" t="s">
        <v>163</v>
      </c>
      <c r="H43" s="107">
        <f>'3 Tabela Resumo'!G16</f>
        <v>0</v>
      </c>
    </row>
    <row r="44" spans="1:8" ht="14.4">
      <c r="A44" s="83" t="s">
        <v>173</v>
      </c>
      <c r="B44" s="97">
        <v>4</v>
      </c>
      <c r="C44" s="98">
        <f>H$17/11</f>
        <v>209.77272727272728</v>
      </c>
      <c r="D44" s="135">
        <f t="shared" ref="D44:D46" si="0">H$32*B44</f>
        <v>495.55555555555554</v>
      </c>
      <c r="E44" s="98">
        <f t="shared" ref="E44:E45" si="1">C44+D44</f>
        <v>705.32828282828279</v>
      </c>
      <c r="G44" s="115" t="s">
        <v>164</v>
      </c>
      <c r="H44" s="106">
        <f>IF(C2="núcleo mensal",E49,0)+IF(C2="núcleo quinzenal",E47,0)+IF(C2="núcleo semanal",E44,0)+IF(C2="núcleo popular",E54,0)</f>
        <v>705.32828282828279</v>
      </c>
    </row>
    <row r="45" spans="1:8" ht="13.8">
      <c r="A45" s="83" t="s">
        <v>174</v>
      </c>
      <c r="B45" s="97">
        <v>4</v>
      </c>
      <c r="C45" s="98">
        <f>H$17/11</f>
        <v>209.77272727272728</v>
      </c>
      <c r="D45" s="135">
        <f t="shared" si="0"/>
        <v>495.55555555555554</v>
      </c>
      <c r="E45" s="98">
        <f t="shared" si="1"/>
        <v>705.32828282828279</v>
      </c>
      <c r="G45" s="116" t="s">
        <v>161</v>
      </c>
      <c r="H45" s="108">
        <f>SUM(H43:H44)</f>
        <v>705.32828282828279</v>
      </c>
    </row>
    <row r="46" spans="1:8" ht="14.4">
      <c r="A46" s="83" t="s">
        <v>295</v>
      </c>
      <c r="B46" s="97">
        <v>2</v>
      </c>
      <c r="C46" s="98">
        <f>H$17/11</f>
        <v>209.77272727272728</v>
      </c>
      <c r="D46" s="135">
        <f t="shared" si="0"/>
        <v>247.77777777777777</v>
      </c>
      <c r="E46" s="98">
        <f>C46+D46</f>
        <v>457.55050505050508</v>
      </c>
      <c r="G46" s="101"/>
      <c r="H46" s="102"/>
    </row>
    <row r="47" spans="1:8" ht="18">
      <c r="A47" s="113" t="s">
        <v>171</v>
      </c>
      <c r="B47" s="97">
        <v>2</v>
      </c>
      <c r="C47" s="98">
        <f>H$17/11</f>
        <v>209.77272727272728</v>
      </c>
      <c r="D47" s="135">
        <f t="shared" ref="D47:D54" si="2">H$32*B47</f>
        <v>247.77777777777777</v>
      </c>
      <c r="E47" s="98">
        <f t="shared" ref="E47:E49" si="3">C47+D47</f>
        <v>457.55050505050508</v>
      </c>
      <c r="G47" s="121" t="s">
        <v>165</v>
      </c>
      <c r="H47" s="230">
        <f>H37-H45</f>
        <v>-705.32828282828279</v>
      </c>
    </row>
    <row r="48" spans="1:8" ht="15" thickBot="1">
      <c r="A48" s="113" t="s">
        <v>172</v>
      </c>
      <c r="B48" s="97">
        <v>2</v>
      </c>
      <c r="C48" s="98">
        <f>H$17/11</f>
        <v>209.77272727272728</v>
      </c>
      <c r="D48" s="135">
        <f t="shared" si="2"/>
        <v>247.77777777777777</v>
      </c>
      <c r="E48" s="98">
        <f t="shared" si="3"/>
        <v>457.55050505050508</v>
      </c>
      <c r="G48" s="239" t="s">
        <v>297</v>
      </c>
      <c r="H48" s="237">
        <f>'3 Tabela Resumo'!G6*0.03</f>
        <v>0</v>
      </c>
    </row>
    <row r="49" spans="1:9" ht="25.2" customHeight="1" thickTop="1" thickBot="1">
      <c r="A49" s="152" t="s">
        <v>166</v>
      </c>
      <c r="B49" s="233">
        <v>1</v>
      </c>
      <c r="C49" s="234">
        <f t="shared" ref="C49:C54" si="4">H$17/11</f>
        <v>209.77272727272728</v>
      </c>
      <c r="D49" s="235">
        <f t="shared" si="2"/>
        <v>123.88888888888889</v>
      </c>
      <c r="E49" s="234">
        <f t="shared" si="3"/>
        <v>333.66161616161617</v>
      </c>
      <c r="G49" s="241" t="s">
        <v>300</v>
      </c>
      <c r="H49" s="242">
        <f>H47+H48</f>
        <v>-705.32828282828279</v>
      </c>
      <c r="I49" s="236" t="s">
        <v>301</v>
      </c>
    </row>
    <row r="50" spans="1:9" ht="15" thickTop="1">
      <c r="A50" s="113" t="s">
        <v>167</v>
      </c>
      <c r="B50" s="97">
        <v>1</v>
      </c>
      <c r="C50" s="98">
        <f t="shared" ref="C50:C51" si="5">H$17/11</f>
        <v>209.77272727272728</v>
      </c>
      <c r="D50" s="135">
        <f t="shared" ref="D50:D51" si="6">H$32*B50</f>
        <v>123.88888888888889</v>
      </c>
      <c r="E50" s="98">
        <f t="shared" ref="E50:E51" si="7">C50+D50</f>
        <v>333.66161616161617</v>
      </c>
      <c r="G50" s="240" t="s">
        <v>298</v>
      </c>
      <c r="H50" s="238">
        <f>'3 Tabela Resumo'!G6*0.02</f>
        <v>0</v>
      </c>
    </row>
    <row r="51" spans="1:9" ht="14.4" thickBot="1">
      <c r="A51" s="113" t="s">
        <v>170</v>
      </c>
      <c r="B51" s="97">
        <v>0.5</v>
      </c>
      <c r="C51" s="98">
        <f t="shared" si="5"/>
        <v>209.77272727272728</v>
      </c>
      <c r="D51" s="135">
        <f t="shared" si="6"/>
        <v>61.944444444444443</v>
      </c>
      <c r="E51" s="98">
        <f t="shared" si="7"/>
        <v>271.71717171717171</v>
      </c>
      <c r="G51" s="133"/>
      <c r="H51" s="133"/>
    </row>
    <row r="52" spans="1:9" ht="13.8" thickTop="1">
      <c r="A52" s="83" t="s">
        <v>169</v>
      </c>
      <c r="B52" s="97">
        <v>0.5</v>
      </c>
      <c r="C52" s="98">
        <f t="shared" si="4"/>
        <v>209.77272727272728</v>
      </c>
      <c r="D52" s="135">
        <f t="shared" ref="D52:D53" si="8">H$32*B52</f>
        <v>61.944444444444443</v>
      </c>
      <c r="E52" s="98">
        <f t="shared" ref="E52" si="9">C52+D52</f>
        <v>271.71717171717171</v>
      </c>
      <c r="G52" s="336" t="s">
        <v>302</v>
      </c>
      <c r="H52" s="337"/>
    </row>
    <row r="53" spans="1:9">
      <c r="A53" s="83" t="s">
        <v>168</v>
      </c>
      <c r="B53" s="97">
        <v>0.5</v>
      </c>
      <c r="C53" s="98">
        <f t="shared" si="4"/>
        <v>209.77272727272728</v>
      </c>
      <c r="D53" s="135">
        <f t="shared" si="8"/>
        <v>61.944444444444443</v>
      </c>
      <c r="E53" s="98">
        <f>C53+D53</f>
        <v>271.71717171717171</v>
      </c>
      <c r="G53" s="338"/>
      <c r="H53" s="339"/>
    </row>
    <row r="54" spans="1:9">
      <c r="A54" s="83" t="s">
        <v>296</v>
      </c>
      <c r="B54" s="97">
        <v>0.5</v>
      </c>
      <c r="C54" s="98">
        <f t="shared" si="4"/>
        <v>209.77272727272728</v>
      </c>
      <c r="D54" s="135">
        <f t="shared" si="2"/>
        <v>61.944444444444443</v>
      </c>
      <c r="E54" s="98">
        <f>C54+D54</f>
        <v>271.71717171717171</v>
      </c>
      <c r="G54" s="338"/>
      <c r="H54" s="339"/>
    </row>
    <row r="55" spans="1:9" ht="13.8" thickBot="1">
      <c r="A55" s="119" t="s">
        <v>24</v>
      </c>
      <c r="B55" s="120">
        <f>SUM(B44:B54)</f>
        <v>18</v>
      </c>
      <c r="C55" s="76">
        <f>SUM(C44:C54)</f>
        <v>2307.5000000000005</v>
      </c>
      <c r="D55" s="76">
        <f>SUM(D44:D54)</f>
        <v>2230</v>
      </c>
      <c r="E55" s="76">
        <f>SUM(E44:E54)</f>
        <v>4537.5</v>
      </c>
      <c r="G55" s="340"/>
      <c r="H55" s="341"/>
    </row>
    <row r="56" spans="1:9" ht="13.8" thickTop="1"/>
    <row r="85" spans="1:1">
      <c r="A85" s="93" t="s">
        <v>157</v>
      </c>
    </row>
    <row r="86" spans="1:1">
      <c r="A86" s="93" t="s">
        <v>155</v>
      </c>
    </row>
    <row r="87" spans="1:1">
      <c r="A87" s="93" t="s">
        <v>156</v>
      </c>
    </row>
    <row r="88" spans="1:1">
      <c r="A88" s="93" t="s">
        <v>177</v>
      </c>
    </row>
  </sheetData>
  <dataConsolidate/>
  <mergeCells count="1">
    <mergeCell ref="G52:H55"/>
  </mergeCells>
  <conditionalFormatting sqref="H47">
    <cfRule type="cellIs" dxfId="1" priority="2" operator="lessThan">
      <formula>0</formula>
    </cfRule>
  </conditionalFormatting>
  <conditionalFormatting sqref="H49">
    <cfRule type="cellIs" dxfId="0" priority="1" operator="lessThan">
      <formula>0</formula>
    </cfRule>
  </conditionalFormatting>
  <dataValidations count="1">
    <dataValidation type="list" allowBlank="1" showInputMessage="1" showErrorMessage="1" sqref="C2" xr:uid="{00000000-0002-0000-0400-000000000000}">
      <formula1>$A$85:$A$88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5"/>
  <dimension ref="A1:O254"/>
  <sheetViews>
    <sheetView topLeftCell="A193" workbookViewId="0">
      <selection activeCell="A45" sqref="A45"/>
    </sheetView>
  </sheetViews>
  <sheetFormatPr defaultRowHeight="13.2"/>
  <cols>
    <col min="1" max="1" width="156.44140625" customWidth="1"/>
  </cols>
  <sheetData>
    <row r="1" spans="1:1">
      <c r="A1" s="93" t="s">
        <v>216</v>
      </c>
    </row>
    <row r="3" spans="1:1">
      <c r="A3" s="93" t="s">
        <v>217</v>
      </c>
    </row>
    <row r="5" spans="1:1">
      <c r="A5" s="93" t="s">
        <v>257</v>
      </c>
    </row>
    <row r="6" spans="1:1">
      <c r="A6" s="93" t="s">
        <v>258</v>
      </c>
    </row>
    <row r="7" spans="1:1">
      <c r="A7" s="93"/>
    </row>
    <row r="8" spans="1:1">
      <c r="A8" s="93"/>
    </row>
    <row r="9" spans="1:1">
      <c r="A9" s="93"/>
    </row>
    <row r="10" spans="1:1">
      <c r="A10" s="93"/>
    </row>
    <row r="11" spans="1:1">
      <c r="A11" s="93"/>
    </row>
    <row r="12" spans="1:1">
      <c r="A12" s="93"/>
    </row>
    <row r="13" spans="1:1">
      <c r="A13" s="93"/>
    </row>
    <row r="14" spans="1:1">
      <c r="A14" s="93"/>
    </row>
    <row r="15" spans="1:1">
      <c r="A15" s="93"/>
    </row>
    <row r="16" spans="1:1">
      <c r="A16" s="93"/>
    </row>
    <row r="17" spans="1:1">
      <c r="A17" s="93"/>
    </row>
    <row r="18" spans="1:1">
      <c r="A18" s="93"/>
    </row>
    <row r="19" spans="1:1">
      <c r="A19" s="93" t="s">
        <v>259</v>
      </c>
    </row>
    <row r="21" spans="1:1">
      <c r="A21" s="93" t="s">
        <v>218</v>
      </c>
    </row>
    <row r="22" spans="1:1">
      <c r="A22" s="93"/>
    </row>
    <row r="49" spans="1:1">
      <c r="A49" s="93" t="s">
        <v>219</v>
      </c>
    </row>
    <row r="75" spans="1:1">
      <c r="A75" s="93" t="s">
        <v>220</v>
      </c>
    </row>
    <row r="78" spans="1:1">
      <c r="A78" s="93" t="s">
        <v>260</v>
      </c>
    </row>
    <row r="94" spans="1:1">
      <c r="A94" s="93"/>
    </row>
    <row r="105" spans="1:1">
      <c r="A105" s="93" t="s">
        <v>262</v>
      </c>
    </row>
    <row r="106" spans="1:1">
      <c r="A106" s="93"/>
    </row>
    <row r="107" spans="1:1">
      <c r="A107" s="93"/>
    </row>
    <row r="129" spans="1:1">
      <c r="A129" s="93" t="s">
        <v>261</v>
      </c>
    </row>
    <row r="130" spans="1:1">
      <c r="A130" s="93"/>
    </row>
    <row r="147" spans="1:1">
      <c r="A147" s="93" t="s">
        <v>263</v>
      </c>
    </row>
    <row r="167" spans="1:1">
      <c r="A167" s="93" t="s">
        <v>222</v>
      </c>
    </row>
    <row r="169" spans="1:1">
      <c r="A169" s="93" t="s">
        <v>223</v>
      </c>
    </row>
    <row r="171" spans="1:1" s="196" customFormat="1">
      <c r="A171" s="196" t="s">
        <v>224</v>
      </c>
    </row>
    <row r="173" spans="1:1">
      <c r="A173" s="93" t="s">
        <v>225</v>
      </c>
    </row>
    <row r="175" spans="1:1">
      <c r="A175" s="93" t="s">
        <v>226</v>
      </c>
    </row>
    <row r="177" spans="1:1">
      <c r="A177" s="93" t="s">
        <v>227</v>
      </c>
    </row>
    <row r="179" spans="1:1">
      <c r="A179" s="93" t="s">
        <v>228</v>
      </c>
    </row>
    <row r="181" spans="1:1">
      <c r="A181" s="93" t="s">
        <v>229</v>
      </c>
    </row>
    <row r="182" spans="1:1">
      <c r="A182" s="93" t="s">
        <v>264</v>
      </c>
    </row>
    <row r="183" spans="1:1">
      <c r="A183" s="93" t="s">
        <v>265</v>
      </c>
    </row>
    <row r="185" spans="1:1">
      <c r="A185" s="93" t="s">
        <v>230</v>
      </c>
    </row>
    <row r="187" spans="1:1">
      <c r="A187" s="93" t="s">
        <v>266</v>
      </c>
    </row>
    <row r="189" spans="1:1">
      <c r="A189" s="93" t="s">
        <v>231</v>
      </c>
    </row>
    <row r="191" spans="1:1" ht="26.4">
      <c r="A191" s="197" t="s">
        <v>267</v>
      </c>
    </row>
    <row r="193" spans="1:15">
      <c r="A193" s="93" t="s">
        <v>232</v>
      </c>
    </row>
    <row r="195" spans="1:15">
      <c r="A195" s="186" t="s">
        <v>268</v>
      </c>
    </row>
    <row r="197" spans="1:15">
      <c r="A197" s="187" t="s">
        <v>233</v>
      </c>
      <c r="B197" s="187"/>
      <c r="C197" s="187"/>
      <c r="D197" s="187"/>
      <c r="E197" s="187"/>
      <c r="F197" s="187"/>
      <c r="G197" s="187"/>
      <c r="H197" s="187"/>
      <c r="I197" s="187"/>
      <c r="J197" s="187"/>
      <c r="K197" s="187"/>
      <c r="L197" s="187"/>
      <c r="M197" s="187"/>
      <c r="N197" s="187"/>
      <c r="O197" s="187"/>
    </row>
    <row r="199" spans="1:15">
      <c r="A199" s="93" t="s">
        <v>234</v>
      </c>
    </row>
    <row r="200" spans="1:15">
      <c r="A200" s="198" t="s">
        <v>269</v>
      </c>
    </row>
    <row r="202" spans="1:15">
      <c r="A202" s="93" t="s">
        <v>235</v>
      </c>
    </row>
    <row r="203" spans="1:15">
      <c r="A203" s="93"/>
    </row>
    <row r="204" spans="1:15">
      <c r="A204" s="93"/>
    </row>
    <row r="205" spans="1:15">
      <c r="A205" s="188" t="s">
        <v>236</v>
      </c>
    </row>
    <row r="206" spans="1:15">
      <c r="A206" s="189"/>
    </row>
    <row r="207" spans="1:15">
      <c r="A207" s="190" t="s">
        <v>280</v>
      </c>
    </row>
    <row r="208" spans="1:15">
      <c r="A208" s="189"/>
    </row>
    <row r="209" spans="1:1">
      <c r="A209" s="190" t="s">
        <v>281</v>
      </c>
    </row>
    <row r="210" spans="1:1">
      <c r="A210" s="190"/>
    </row>
    <row r="211" spans="1:1" ht="26.4">
      <c r="A211" s="190" t="s">
        <v>241</v>
      </c>
    </row>
    <row r="212" spans="1:1">
      <c r="A212" s="190"/>
    </row>
    <row r="213" spans="1:1" ht="26.4">
      <c r="A213" s="190" t="s">
        <v>242</v>
      </c>
    </row>
    <row r="214" spans="1:1">
      <c r="A214" s="93"/>
    </row>
    <row r="215" spans="1:1">
      <c r="A215" s="191" t="s">
        <v>237</v>
      </c>
    </row>
    <row r="216" spans="1:1">
      <c r="A216" s="190" t="s">
        <v>270</v>
      </c>
    </row>
    <row r="217" spans="1:1">
      <c r="A217" s="192" t="s">
        <v>243</v>
      </c>
    </row>
    <row r="218" spans="1:1">
      <c r="A218" s="93"/>
    </row>
    <row r="219" spans="1:1" ht="26.4">
      <c r="A219" s="190" t="s">
        <v>282</v>
      </c>
    </row>
    <row r="220" spans="1:1">
      <c r="A220" s="190"/>
    </row>
    <row r="221" spans="1:1" ht="26.4">
      <c r="A221" s="190" t="s">
        <v>244</v>
      </c>
    </row>
    <row r="222" spans="1:1">
      <c r="A222" s="190"/>
    </row>
    <row r="223" spans="1:1">
      <c r="A223" s="190" t="s">
        <v>283</v>
      </c>
    </row>
    <row r="224" spans="1:1">
      <c r="A224" s="190"/>
    </row>
    <row r="225" spans="1:1" ht="26.4">
      <c r="A225" s="190" t="s">
        <v>284</v>
      </c>
    </row>
    <row r="226" spans="1:1">
      <c r="A226" s="190"/>
    </row>
    <row r="227" spans="1:1" ht="26.4">
      <c r="A227" s="190" t="s">
        <v>255</v>
      </c>
    </row>
    <row r="228" spans="1:1">
      <c r="A228" s="190"/>
    </row>
    <row r="229" spans="1:1">
      <c r="A229" s="190" t="s">
        <v>245</v>
      </c>
    </row>
    <row r="230" spans="1:1" ht="26.4">
      <c r="A230" s="190" t="s">
        <v>246</v>
      </c>
    </row>
    <row r="231" spans="1:1">
      <c r="A231" s="190" t="s">
        <v>247</v>
      </c>
    </row>
    <row r="232" spans="1:1">
      <c r="A232" s="93"/>
    </row>
    <row r="233" spans="1:1">
      <c r="A233" s="189"/>
    </row>
    <row r="234" spans="1:1">
      <c r="A234" s="188" t="s">
        <v>238</v>
      </c>
    </row>
    <row r="235" spans="1:1">
      <c r="A235" s="189"/>
    </row>
    <row r="236" spans="1:1" ht="26.4">
      <c r="A236" s="193" t="s">
        <v>248</v>
      </c>
    </row>
    <row r="237" spans="1:1">
      <c r="A237" s="189"/>
    </row>
    <row r="238" spans="1:1">
      <c r="A238" s="188" t="s">
        <v>239</v>
      </c>
    </row>
    <row r="239" spans="1:1">
      <c r="A239" s="190" t="s">
        <v>249</v>
      </c>
    </row>
    <row r="240" spans="1:1">
      <c r="A240" s="190"/>
    </row>
    <row r="241" spans="1:1" ht="26.4">
      <c r="A241" s="190" t="s">
        <v>250</v>
      </c>
    </row>
    <row r="242" spans="1:1">
      <c r="A242" s="190"/>
    </row>
    <row r="243" spans="1:1">
      <c r="A243" s="190" t="s">
        <v>251</v>
      </c>
    </row>
    <row r="244" spans="1:1">
      <c r="A244" s="190"/>
    </row>
    <row r="245" spans="1:1">
      <c r="A245" s="190" t="s">
        <v>252</v>
      </c>
    </row>
    <row r="246" spans="1:1">
      <c r="A246" s="194"/>
    </row>
    <row r="247" spans="1:1">
      <c r="A247" s="188" t="s">
        <v>240</v>
      </c>
    </row>
    <row r="248" spans="1:1" ht="26.4">
      <c r="A248" s="195" t="s">
        <v>253</v>
      </c>
    </row>
    <row r="249" spans="1:1">
      <c r="A249" s="93"/>
    </row>
    <row r="250" spans="1:1">
      <c r="A250" s="189" t="s">
        <v>254</v>
      </c>
    </row>
    <row r="251" spans="1:1">
      <c r="A251" s="93"/>
    </row>
    <row r="252" spans="1:1">
      <c r="A252" s="93"/>
    </row>
    <row r="253" spans="1:1">
      <c r="A253" s="93"/>
    </row>
    <row r="254" spans="1:1">
      <c r="A254" s="93"/>
    </row>
  </sheetData>
  <sheetProtection password="C7A2" sheet="1" objects="1" scenarios="1"/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1 cestantes X controle</vt:lpstr>
      <vt:lpstr>Plan3</vt:lpstr>
      <vt:lpstr>2 relatório</vt:lpstr>
      <vt:lpstr>3 Tabela Resumo</vt:lpstr>
      <vt:lpstr>4. Ponto de equilíbrio</vt:lpstr>
      <vt:lpstr>tutorial e verificação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</dc:creator>
  <cp:lastModifiedBy>Paloma Medina</cp:lastModifiedBy>
  <dcterms:created xsi:type="dcterms:W3CDTF">2011-08-20T17:51:49Z</dcterms:created>
  <dcterms:modified xsi:type="dcterms:W3CDTF">2025-02-03T20:49:10Z</dcterms:modified>
</cp:coreProperties>
</file>